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Tallinna Vangla/Kuninga tn 22, Pärnu/Muudatus nr 3/"/>
    </mc:Choice>
  </mc:AlternateContent>
  <xr:revisionPtr revIDLastSave="438" documentId="13_ncr:1_{DD0A8378-75A2-420A-A288-463354BAD999}" xr6:coauthVersionLast="47" xr6:coauthVersionMax="47" xr10:uidLastSave="{CEDA21FC-8C4F-4543-8083-B000C659C93A}"/>
  <bookViews>
    <workbookView xWindow="28680" yWindow="-120" windowWidth="29040" windowHeight="15840" tabRatio="842" xr2:uid="{00000000-000D-0000-FFFF-FFFF00000000}"/>
  </bookViews>
  <sheets>
    <sheet name="Lisa 3" sheetId="4" r:id="rId1"/>
    <sheet name="Annuiteetgraafik BIL" sheetId="11" r:id="rId2"/>
    <sheet name="Annuiteetgraafik PP (lisa 6.1)" sheetId="9" r:id="rId3"/>
    <sheet name="Annuiteetgraafik TS (lisa 6.1)" sheetId="10" r:id="rId4"/>
  </sheets>
  <externalReferences>
    <externalReference r:id="rId5"/>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8" i="11" l="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7" i="11"/>
  <c r="M8" i="11"/>
  <c r="D8" i="11"/>
  <c r="D9" i="11" s="1"/>
  <c r="M7" i="11"/>
  <c r="M6" i="11"/>
  <c r="M5" i="11"/>
  <c r="M4" i="11"/>
  <c r="E10" i="11" s="1"/>
  <c r="F4" i="11"/>
  <c r="E12" i="11" l="1"/>
  <c r="E11" i="11"/>
  <c r="E17" i="11" l="1"/>
  <c r="D17" i="11"/>
  <c r="C17" i="11"/>
  <c r="F17" i="11"/>
  <c r="F18" i="11" s="1"/>
  <c r="F19" i="11" l="1"/>
  <c r="G17" i="11"/>
  <c r="C18" i="11" s="1"/>
  <c r="D18" i="11" l="1"/>
  <c r="E18" i="11" s="1"/>
  <c r="G18" i="11" s="1"/>
  <c r="C19" i="11" s="1"/>
  <c r="F20" i="11"/>
  <c r="D19" i="11" l="1"/>
  <c r="E19" i="11" s="1"/>
  <c r="G19" i="11" s="1"/>
  <c r="C20" i="11" s="1"/>
  <c r="F21" i="11"/>
  <c r="D20" i="11" l="1"/>
  <c r="E20" i="11" s="1"/>
  <c r="G20" i="11" s="1"/>
  <c r="C21" i="11" s="1"/>
  <c r="F22" i="11"/>
  <c r="D21" i="11" l="1"/>
  <c r="E21" i="11" s="1"/>
  <c r="G21" i="11" s="1"/>
  <c r="C22" i="11" s="1"/>
  <c r="F23" i="11"/>
  <c r="D22" i="11" l="1"/>
  <c r="E22" i="11" s="1"/>
  <c r="G22" i="11" s="1"/>
  <c r="C23" i="11" s="1"/>
  <c r="F24" i="11"/>
  <c r="D23" i="11" l="1"/>
  <c r="E23" i="11" s="1"/>
  <c r="G23" i="11" s="1"/>
  <c r="C24" i="11" s="1"/>
  <c r="F25" i="11"/>
  <c r="D24" i="11" l="1"/>
  <c r="E24" i="11" s="1"/>
  <c r="G24" i="11" s="1"/>
  <c r="C25" i="11" s="1"/>
  <c r="F26" i="11"/>
  <c r="D25" i="11" l="1"/>
  <c r="E25" i="11" s="1"/>
  <c r="G25" i="11" s="1"/>
  <c r="C26" i="11" s="1"/>
  <c r="F27" i="11"/>
  <c r="D26" i="11" l="1"/>
  <c r="E26" i="11" s="1"/>
  <c r="G26" i="11" s="1"/>
  <c r="C27" i="11" s="1"/>
  <c r="F28" i="11"/>
  <c r="D27" i="11" l="1"/>
  <c r="E27" i="11" s="1"/>
  <c r="G27" i="11" s="1"/>
  <c r="C28" i="11" s="1"/>
  <c r="F29" i="11"/>
  <c r="D28" i="11" l="1"/>
  <c r="E28" i="11" s="1"/>
  <c r="G28" i="11" s="1"/>
  <c r="C29" i="11" s="1"/>
  <c r="F30" i="11"/>
  <c r="D29" i="11" l="1"/>
  <c r="E29" i="11" s="1"/>
  <c r="G29" i="11" s="1"/>
  <c r="C30" i="11" s="1"/>
  <c r="F31" i="11"/>
  <c r="D30" i="11" l="1"/>
  <c r="E30" i="11" s="1"/>
  <c r="G30" i="11" s="1"/>
  <c r="C31" i="11" s="1"/>
  <c r="F32" i="11"/>
  <c r="G31" i="11" l="1"/>
  <c r="C32" i="11" s="1"/>
  <c r="D31" i="11"/>
  <c r="E31" i="11" s="1"/>
  <c r="F33" i="11"/>
  <c r="F34" i="11" l="1"/>
  <c r="D32" i="11"/>
  <c r="E32" i="11" s="1"/>
  <c r="G32" i="11" s="1"/>
  <c r="C33" i="11" s="1"/>
  <c r="D33" i="11" l="1"/>
  <c r="E33" i="11" s="1"/>
  <c r="G33" i="11" s="1"/>
  <c r="C34" i="11" s="1"/>
  <c r="F35" i="11"/>
  <c r="D34" i="11" l="1"/>
  <c r="E34" i="11" s="1"/>
  <c r="G34" i="11" s="1"/>
  <c r="C35" i="11" s="1"/>
  <c r="F36" i="11"/>
  <c r="D35" i="11" l="1"/>
  <c r="E35" i="11" s="1"/>
  <c r="G35" i="11" s="1"/>
  <c r="C36" i="11" s="1"/>
  <c r="F37" i="11"/>
  <c r="D36" i="11" l="1"/>
  <c r="E36" i="11" s="1"/>
  <c r="G36" i="11" s="1"/>
  <c r="C37" i="11" s="1"/>
  <c r="F38" i="11"/>
  <c r="D37" i="11" l="1"/>
  <c r="E37" i="11" s="1"/>
  <c r="G37" i="11" s="1"/>
  <c r="C38" i="11" s="1"/>
  <c r="F39" i="11"/>
  <c r="D38" i="11" l="1"/>
  <c r="E38" i="11" s="1"/>
  <c r="G38" i="11" s="1"/>
  <c r="C39" i="11" s="1"/>
  <c r="F40" i="11"/>
  <c r="D39" i="11" l="1"/>
  <c r="E39" i="11" s="1"/>
  <c r="G39" i="11" s="1"/>
  <c r="C40" i="11" s="1"/>
  <c r="F41" i="11"/>
  <c r="D40" i="11" l="1"/>
  <c r="E40" i="11" s="1"/>
  <c r="G40" i="11" s="1"/>
  <c r="C41" i="11" s="1"/>
  <c r="F42" i="11"/>
  <c r="D41" i="11" l="1"/>
  <c r="E41" i="11" s="1"/>
  <c r="G41" i="11" s="1"/>
  <c r="C42" i="11" s="1"/>
  <c r="F43" i="11"/>
  <c r="D42" i="11" l="1"/>
  <c r="E42" i="11" s="1"/>
  <c r="G42" i="11" s="1"/>
  <c r="C43" i="11" s="1"/>
  <c r="F44" i="11"/>
  <c r="D43" i="11" l="1"/>
  <c r="E43" i="11" s="1"/>
  <c r="G43" i="11" s="1"/>
  <c r="C44" i="11" s="1"/>
  <c r="F45" i="11"/>
  <c r="D44" i="11" l="1"/>
  <c r="E44" i="11" s="1"/>
  <c r="G44" i="11" s="1"/>
  <c r="C45" i="11" s="1"/>
  <c r="F46" i="11"/>
  <c r="D45" i="11" l="1"/>
  <c r="E45" i="11" s="1"/>
  <c r="G45" i="11" s="1"/>
  <c r="C46" i="11" s="1"/>
  <c r="F47" i="11"/>
  <c r="D46" i="11" l="1"/>
  <c r="E46" i="11" s="1"/>
  <c r="G46" i="11" s="1"/>
  <c r="C47" i="11" s="1"/>
  <c r="F48" i="11"/>
  <c r="D47" i="11" l="1"/>
  <c r="E47" i="11" s="1"/>
  <c r="G47" i="11" s="1"/>
  <c r="C48" i="11" s="1"/>
  <c r="F49" i="11"/>
  <c r="D48" i="11" l="1"/>
  <c r="E48" i="11" s="1"/>
  <c r="G48" i="11" s="1"/>
  <c r="C49" i="11" s="1"/>
  <c r="F50" i="11"/>
  <c r="D49" i="11" l="1"/>
  <c r="E49" i="11" s="1"/>
  <c r="G49" i="11" s="1"/>
  <c r="C50" i="11" s="1"/>
  <c r="F51" i="11"/>
  <c r="D50" i="11" l="1"/>
  <c r="E50" i="11" s="1"/>
  <c r="G50" i="11" s="1"/>
  <c r="C51" i="11" s="1"/>
  <c r="F52" i="11"/>
  <c r="D51" i="11" l="1"/>
  <c r="E51" i="11" s="1"/>
  <c r="G51" i="11" s="1"/>
  <c r="C52" i="11" s="1"/>
  <c r="F53" i="11"/>
  <c r="D52" i="11" l="1"/>
  <c r="E52" i="11" s="1"/>
  <c r="G52" i="11" s="1"/>
  <c r="C53" i="11" s="1"/>
  <c r="F54" i="11"/>
  <c r="D53" i="11" l="1"/>
  <c r="E53" i="11" s="1"/>
  <c r="G53" i="11" s="1"/>
  <c r="C54" i="11" s="1"/>
  <c r="F55" i="11"/>
  <c r="D54" i="11" l="1"/>
  <c r="E54" i="11" s="1"/>
  <c r="G54" i="11" s="1"/>
  <c r="C55" i="11" s="1"/>
  <c r="F56" i="11"/>
  <c r="D55" i="11" l="1"/>
  <c r="E55" i="11" s="1"/>
  <c r="G55" i="11" s="1"/>
  <c r="C56" i="11" s="1"/>
  <c r="F57" i="11"/>
  <c r="D56" i="11" l="1"/>
  <c r="E56" i="11" s="1"/>
  <c r="G56" i="11" s="1"/>
  <c r="C57" i="11" s="1"/>
  <c r="F58" i="11"/>
  <c r="D57" i="11" l="1"/>
  <c r="E57" i="11" s="1"/>
  <c r="G57" i="11" s="1"/>
  <c r="C58" i="11" s="1"/>
  <c r="F59" i="11"/>
  <c r="D58" i="11" l="1"/>
  <c r="E58" i="11" s="1"/>
  <c r="G58" i="11" s="1"/>
  <c r="C59" i="11" s="1"/>
  <c r="F60" i="11"/>
  <c r="D59" i="11" l="1"/>
  <c r="E59" i="11" s="1"/>
  <c r="G59" i="11" s="1"/>
  <c r="C60" i="11" s="1"/>
  <c r="F61" i="11"/>
  <c r="D60" i="11" l="1"/>
  <c r="E60" i="11" s="1"/>
  <c r="G60" i="11" s="1"/>
  <c r="C61" i="11" s="1"/>
  <c r="F62" i="11"/>
  <c r="D61" i="11" l="1"/>
  <c r="E61" i="11" s="1"/>
  <c r="G61" i="11" s="1"/>
  <c r="C62" i="11" s="1"/>
  <c r="F63" i="11"/>
  <c r="D62" i="11" l="1"/>
  <c r="E62" i="11" s="1"/>
  <c r="G62" i="11" s="1"/>
  <c r="C63" i="11" s="1"/>
  <c r="F64" i="11"/>
  <c r="D63" i="11" l="1"/>
  <c r="E63" i="11" s="1"/>
  <c r="G63" i="11" s="1"/>
  <c r="C64" i="11" s="1"/>
  <c r="F65" i="11"/>
  <c r="D64" i="11" l="1"/>
  <c r="E64" i="11" s="1"/>
  <c r="G64" i="11" s="1"/>
  <c r="C65" i="11" s="1"/>
  <c r="F66" i="11"/>
  <c r="D65" i="11" l="1"/>
  <c r="E65" i="11" s="1"/>
  <c r="G65" i="11" s="1"/>
  <c r="C66" i="11" s="1"/>
  <c r="F67" i="11"/>
  <c r="D66" i="11" l="1"/>
  <c r="E66" i="11" s="1"/>
  <c r="G66" i="11" s="1"/>
  <c r="C67" i="11" s="1"/>
  <c r="F68" i="11"/>
  <c r="D67" i="11" l="1"/>
  <c r="E67" i="11" s="1"/>
  <c r="G67" i="11" s="1"/>
  <c r="C68" i="11" s="1"/>
  <c r="F69" i="11"/>
  <c r="D68" i="11" l="1"/>
  <c r="E68" i="11" s="1"/>
  <c r="G68" i="11" s="1"/>
  <c r="C69" i="11" s="1"/>
  <c r="F70" i="11"/>
  <c r="D69" i="11" l="1"/>
  <c r="E69" i="11" s="1"/>
  <c r="G69" i="11" s="1"/>
  <c r="C70" i="11" s="1"/>
  <c r="F71" i="11"/>
  <c r="D70" i="11" l="1"/>
  <c r="E70" i="11" s="1"/>
  <c r="G70" i="11" s="1"/>
  <c r="C71" i="11" s="1"/>
  <c r="F72" i="11"/>
  <c r="D71" i="11" l="1"/>
  <c r="E71" i="11" s="1"/>
  <c r="G71" i="11" s="1"/>
  <c r="C72" i="11" s="1"/>
  <c r="F73" i="11"/>
  <c r="D72" i="11" l="1"/>
  <c r="E72" i="11" s="1"/>
  <c r="G72" i="11" s="1"/>
  <c r="C73" i="11" s="1"/>
  <c r="F74" i="11"/>
  <c r="D73" i="11" l="1"/>
  <c r="E73" i="11" s="1"/>
  <c r="G73" i="11" s="1"/>
  <c r="C74" i="11" s="1"/>
  <c r="F75" i="11"/>
  <c r="D74" i="11" l="1"/>
  <c r="E74" i="11" s="1"/>
  <c r="G74" i="11" s="1"/>
  <c r="C75" i="11" s="1"/>
  <c r="F76" i="11"/>
  <c r="D75" i="11" l="1"/>
  <c r="E75" i="11" s="1"/>
  <c r="G75" i="11" s="1"/>
  <c r="C76" i="11" s="1"/>
  <c r="F77" i="11"/>
  <c r="D76" i="11" l="1"/>
  <c r="E76" i="11" s="1"/>
  <c r="G76" i="11" s="1"/>
  <c r="C77" i="11" s="1"/>
  <c r="F78" i="11"/>
  <c r="D77" i="11" l="1"/>
  <c r="E77" i="11" s="1"/>
  <c r="G77" i="11" s="1"/>
  <c r="C78" i="11" s="1"/>
  <c r="F79" i="11"/>
  <c r="D78" i="11" l="1"/>
  <c r="E78" i="11" s="1"/>
  <c r="G78" i="11" s="1"/>
  <c r="C79" i="11" s="1"/>
  <c r="F80" i="11"/>
  <c r="D79" i="11" l="1"/>
  <c r="E79" i="11" s="1"/>
  <c r="G79" i="11" s="1"/>
  <c r="C80" i="11" s="1"/>
  <c r="F81" i="11"/>
  <c r="D80" i="11" l="1"/>
  <c r="E80" i="11" s="1"/>
  <c r="G80" i="11" s="1"/>
  <c r="C81" i="11" s="1"/>
  <c r="F82" i="11"/>
  <c r="D81" i="11" l="1"/>
  <c r="E81" i="11" s="1"/>
  <c r="G81" i="11" s="1"/>
  <c r="C82" i="11" s="1"/>
  <c r="F83" i="11"/>
  <c r="D82" i="11" l="1"/>
  <c r="E82" i="11" s="1"/>
  <c r="G82" i="11" s="1"/>
  <c r="C83" i="11" s="1"/>
  <c r="F84" i="11"/>
  <c r="D83" i="11" l="1"/>
  <c r="E83" i="11" s="1"/>
  <c r="G83" i="11" s="1"/>
  <c r="C84" i="11" s="1"/>
  <c r="F85" i="11"/>
  <c r="D84" i="11" l="1"/>
  <c r="E84" i="11" s="1"/>
  <c r="G84" i="11" s="1"/>
  <c r="C85" i="11" s="1"/>
  <c r="F86" i="11"/>
  <c r="D85" i="11" l="1"/>
  <c r="E85" i="11" s="1"/>
  <c r="G85" i="11" s="1"/>
  <c r="C86" i="11" s="1"/>
  <c r="F87" i="11"/>
  <c r="D86" i="11" l="1"/>
  <c r="E86" i="11" s="1"/>
  <c r="G86" i="11" s="1"/>
  <c r="C87" i="11" s="1"/>
  <c r="F88" i="11"/>
  <c r="D87" i="11" l="1"/>
  <c r="E87" i="11" s="1"/>
  <c r="G87" i="11" s="1"/>
  <c r="C88" i="11" s="1"/>
  <c r="F89" i="11"/>
  <c r="D88" i="11" l="1"/>
  <c r="E88" i="11" s="1"/>
  <c r="G88" i="11" s="1"/>
  <c r="C89" i="11" s="1"/>
  <c r="F90" i="11"/>
  <c r="D89" i="11" l="1"/>
  <c r="E89" i="11" s="1"/>
  <c r="G89" i="11" s="1"/>
  <c r="C90" i="11" s="1"/>
  <c r="F91" i="11"/>
  <c r="D90" i="11" l="1"/>
  <c r="E90" i="11" s="1"/>
  <c r="G90" i="11" s="1"/>
  <c r="C91" i="11" s="1"/>
  <c r="F92" i="11"/>
  <c r="D91" i="11" l="1"/>
  <c r="E91" i="11" s="1"/>
  <c r="G91" i="11" s="1"/>
  <c r="C92" i="11" s="1"/>
  <c r="F93" i="11"/>
  <c r="D92" i="11" l="1"/>
  <c r="E92" i="11" s="1"/>
  <c r="G92" i="11" s="1"/>
  <c r="C93" i="11" s="1"/>
  <c r="F94" i="11"/>
  <c r="D93" i="11" l="1"/>
  <c r="E93" i="11" s="1"/>
  <c r="G93" i="11" s="1"/>
  <c r="C94" i="11" s="1"/>
  <c r="F95" i="11"/>
  <c r="D94" i="11" l="1"/>
  <c r="E94" i="11" s="1"/>
  <c r="G94" i="11" s="1"/>
  <c r="C95" i="11" s="1"/>
  <c r="F96" i="11"/>
  <c r="D95" i="11" l="1"/>
  <c r="E95" i="11" s="1"/>
  <c r="G95" i="11" s="1"/>
  <c r="C96" i="11" s="1"/>
  <c r="F97" i="11"/>
  <c r="D96" i="11" l="1"/>
  <c r="E96" i="11" s="1"/>
  <c r="G96" i="11" s="1"/>
  <c r="C97" i="11" s="1"/>
  <c r="F98" i="11"/>
  <c r="D97" i="11" l="1"/>
  <c r="E97" i="11" s="1"/>
  <c r="G97" i="11" s="1"/>
  <c r="C98" i="11" s="1"/>
  <c r="F99" i="11"/>
  <c r="D98" i="11" l="1"/>
  <c r="E98" i="11" s="1"/>
  <c r="G98" i="11" s="1"/>
  <c r="C99" i="11" s="1"/>
  <c r="F100" i="11"/>
  <c r="D99" i="11" l="1"/>
  <c r="E99" i="11" s="1"/>
  <c r="G99" i="11" s="1"/>
  <c r="C100" i="11" s="1"/>
  <c r="F101" i="11"/>
  <c r="D100" i="11" l="1"/>
  <c r="E100" i="11" s="1"/>
  <c r="G100" i="11" s="1"/>
  <c r="C101" i="11" s="1"/>
  <c r="F102" i="11"/>
  <c r="D101" i="11" l="1"/>
  <c r="E101" i="11" s="1"/>
  <c r="G101" i="11" s="1"/>
  <c r="C102" i="11" s="1"/>
  <c r="F103" i="11"/>
  <c r="D102" i="11" l="1"/>
  <c r="E102" i="11" s="1"/>
  <c r="G102" i="11" s="1"/>
  <c r="C103" i="11" s="1"/>
  <c r="F104" i="11"/>
  <c r="D103" i="11" l="1"/>
  <c r="E103" i="11" s="1"/>
  <c r="G103" i="11" s="1"/>
  <c r="C104" i="11" s="1"/>
  <c r="F105" i="11"/>
  <c r="D104" i="11" l="1"/>
  <c r="E104" i="11" s="1"/>
  <c r="G104" i="11" s="1"/>
  <c r="C105" i="11" s="1"/>
  <c r="F106" i="11"/>
  <c r="D105" i="11" l="1"/>
  <c r="E105" i="11" s="1"/>
  <c r="G105" i="11" s="1"/>
  <c r="C106" i="11" s="1"/>
  <c r="F107" i="11"/>
  <c r="D106" i="11" l="1"/>
  <c r="E106" i="11" s="1"/>
  <c r="G106" i="11" s="1"/>
  <c r="C107" i="11" s="1"/>
  <c r="F108" i="11"/>
  <c r="D107" i="11" l="1"/>
  <c r="E107" i="11" s="1"/>
  <c r="G107" i="11" s="1"/>
  <c r="C108" i="11" s="1"/>
  <c r="F109" i="11"/>
  <c r="D108" i="11" l="1"/>
  <c r="E108" i="11" s="1"/>
  <c r="G108" i="11" s="1"/>
  <c r="C109" i="11" s="1"/>
  <c r="F110" i="11"/>
  <c r="D109" i="11" l="1"/>
  <c r="E109" i="11" s="1"/>
  <c r="G109" i="11" s="1"/>
  <c r="C110" i="11" s="1"/>
  <c r="F111" i="11"/>
  <c r="D110" i="11" l="1"/>
  <c r="E110" i="11" s="1"/>
  <c r="G110" i="11" s="1"/>
  <c r="C111" i="11" s="1"/>
  <c r="F112" i="11"/>
  <c r="D111" i="11" l="1"/>
  <c r="E111" i="11" s="1"/>
  <c r="G111" i="11" s="1"/>
  <c r="C112" i="11" s="1"/>
  <c r="F113" i="11"/>
  <c r="G112" i="11" l="1"/>
  <c r="C113" i="11" s="1"/>
  <c r="D112" i="11"/>
  <c r="E112" i="11" s="1"/>
  <c r="F114" i="11"/>
  <c r="F115" i="11" l="1"/>
  <c r="D113" i="11"/>
  <c r="E113" i="11" s="1"/>
  <c r="G113" i="11" s="1"/>
  <c r="C114" i="11" s="1"/>
  <c r="D114" i="11" l="1"/>
  <c r="E114" i="11" s="1"/>
  <c r="G114" i="11" s="1"/>
  <c r="C115" i="11" s="1"/>
  <c r="F116" i="11"/>
  <c r="G115" i="11" l="1"/>
  <c r="C116" i="11" s="1"/>
  <c r="D115" i="11"/>
  <c r="E115" i="11" s="1"/>
  <c r="F117" i="11"/>
  <c r="F118" i="11" l="1"/>
  <c r="D116" i="11"/>
  <c r="E116" i="11" s="1"/>
  <c r="G116" i="11" s="1"/>
  <c r="C117" i="11" s="1"/>
  <c r="D117" i="11" l="1"/>
  <c r="E117" i="11" s="1"/>
  <c r="G117" i="11" s="1"/>
  <c r="C118" i="11" s="1"/>
  <c r="F119" i="11"/>
  <c r="D118" i="11" l="1"/>
  <c r="E118" i="11" s="1"/>
  <c r="G118" i="11" s="1"/>
  <c r="C119" i="11" s="1"/>
  <c r="F120" i="11"/>
  <c r="D119" i="11" l="1"/>
  <c r="E119" i="11" s="1"/>
  <c r="G119" i="11" s="1"/>
  <c r="C120" i="11" s="1"/>
  <c r="F121" i="11"/>
  <c r="D120" i="11" l="1"/>
  <c r="E120" i="11" s="1"/>
  <c r="G120" i="11" s="1"/>
  <c r="C121" i="11" s="1"/>
  <c r="F122" i="11"/>
  <c r="G121" i="11" l="1"/>
  <c r="C122" i="11" s="1"/>
  <c r="D121" i="11"/>
  <c r="E121" i="11" s="1"/>
  <c r="F123" i="11"/>
  <c r="F124" i="11" l="1"/>
  <c r="D122" i="11"/>
  <c r="E122" i="11" s="1"/>
  <c r="G122" i="11" s="1"/>
  <c r="C123" i="11" s="1"/>
  <c r="D123" i="11" l="1"/>
  <c r="E123" i="11" s="1"/>
  <c r="G123" i="11" s="1"/>
  <c r="C124" i="11" s="1"/>
  <c r="F125" i="11"/>
  <c r="D124" i="11" l="1"/>
  <c r="E124" i="11" s="1"/>
  <c r="G124" i="11" s="1"/>
  <c r="C125" i="11" s="1"/>
  <c r="F126" i="11"/>
  <c r="D125" i="11" l="1"/>
  <c r="E125" i="11" s="1"/>
  <c r="G125" i="11" s="1"/>
  <c r="C126" i="11" s="1"/>
  <c r="F127" i="11"/>
  <c r="D126" i="11" l="1"/>
  <c r="E126" i="11" s="1"/>
  <c r="G126" i="11" s="1"/>
  <c r="C127" i="11" s="1"/>
  <c r="F128" i="11"/>
  <c r="D127" i="11" l="1"/>
  <c r="E127" i="11" s="1"/>
  <c r="G127" i="11" s="1"/>
  <c r="C128" i="11" s="1"/>
  <c r="F129" i="11"/>
  <c r="D128" i="11" l="1"/>
  <c r="E128" i="11" s="1"/>
  <c r="G128" i="11" s="1"/>
  <c r="C129" i="11" s="1"/>
  <c r="F130" i="11"/>
  <c r="D129" i="11" l="1"/>
  <c r="E129" i="11" s="1"/>
  <c r="G129" i="11" s="1"/>
  <c r="C130" i="11" s="1"/>
  <c r="F131" i="11"/>
  <c r="D130" i="11" l="1"/>
  <c r="E130" i="11" s="1"/>
  <c r="G130" i="11" s="1"/>
  <c r="C131" i="11" s="1"/>
  <c r="F132" i="11"/>
  <c r="D131" i="11" l="1"/>
  <c r="E131" i="11" s="1"/>
  <c r="G131" i="11" s="1"/>
  <c r="C132" i="11" s="1"/>
  <c r="F133" i="11"/>
  <c r="D132" i="11" l="1"/>
  <c r="E132" i="11" s="1"/>
  <c r="G132" i="11" s="1"/>
  <c r="C133" i="11" s="1"/>
  <c r="F134" i="11"/>
  <c r="D133" i="11" l="1"/>
  <c r="E133" i="11" s="1"/>
  <c r="G133" i="11" s="1"/>
  <c r="C134" i="11" s="1"/>
  <c r="F135" i="11"/>
  <c r="D134" i="11" l="1"/>
  <c r="E134" i="11" s="1"/>
  <c r="G134" i="11" s="1"/>
  <c r="C135" i="11" s="1"/>
  <c r="F136" i="11"/>
  <c r="D135" i="11" l="1"/>
  <c r="E135" i="11" s="1"/>
  <c r="G135" i="11" s="1"/>
  <c r="C136" i="11" s="1"/>
  <c r="D136" i="11" l="1"/>
  <c r="E136" i="11" s="1"/>
  <c r="G136" i="11" s="1"/>
  <c r="E17" i="4"/>
  <c r="E16" i="4"/>
  <c r="E18" i="4"/>
  <c r="E19" i="4"/>
  <c r="E20" i="4"/>
  <c r="E26" i="4" l="1"/>
  <c r="E27" i="4"/>
  <c r="E28" i="4"/>
  <c r="E29" i="4"/>
  <c r="D8" i="10"/>
  <c r="D9" i="10" s="1"/>
  <c r="E7" i="10"/>
  <c r="B15" i="10" s="1"/>
  <c r="D15" i="10" s="1"/>
  <c r="D9" i="9"/>
  <c r="D8" i="9"/>
  <c r="E7" i="9"/>
  <c r="B15" i="9" s="1"/>
  <c r="C15" i="10" l="1"/>
  <c r="A15" i="10"/>
  <c r="B16" i="10"/>
  <c r="E15" i="10"/>
  <c r="F15" i="10" s="1"/>
  <c r="F15" i="4" s="1"/>
  <c r="E15" i="4" s="1"/>
  <c r="A15" i="9"/>
  <c r="B16" i="9"/>
  <c r="E15" i="9"/>
  <c r="C15" i="9"/>
  <c r="D15" i="9"/>
  <c r="F15" i="9" s="1"/>
  <c r="F14" i="4" s="1"/>
  <c r="E14" i="4" s="1"/>
  <c r="G15" i="10" l="1"/>
  <c r="F13" i="4"/>
  <c r="D16" i="10"/>
  <c r="E16" i="10"/>
  <c r="C16" i="10"/>
  <c r="B17" i="10"/>
  <c r="A16" i="10"/>
  <c r="G15" i="9"/>
  <c r="C16" i="9" s="1"/>
  <c r="G16" i="9" s="1"/>
  <c r="E16" i="9"/>
  <c r="D16" i="9"/>
  <c r="A16" i="9"/>
  <c r="B17" i="9"/>
  <c r="G16" i="10" l="1"/>
  <c r="F16" i="10"/>
  <c r="F16" i="9"/>
  <c r="A17" i="10"/>
  <c r="B18" i="10"/>
  <c r="E17" i="10"/>
  <c r="C17" i="10"/>
  <c r="D17" i="10"/>
  <c r="F17" i="10" s="1"/>
  <c r="B18" i="9"/>
  <c r="C17" i="9"/>
  <c r="D17" i="9"/>
  <c r="E17" i="9"/>
  <c r="A17" i="9"/>
  <c r="G17" i="10" l="1"/>
  <c r="G17" i="9"/>
  <c r="F17" i="9"/>
  <c r="E18" i="10"/>
  <c r="G18" i="10" s="1"/>
  <c r="D18" i="10"/>
  <c r="F18" i="10" s="1"/>
  <c r="C18" i="10"/>
  <c r="A18" i="10"/>
  <c r="B19" i="10"/>
  <c r="E18" i="9"/>
  <c r="G18" i="9" s="1"/>
  <c r="D18" i="9"/>
  <c r="F18" i="9" s="1"/>
  <c r="C18" i="9"/>
  <c r="A18" i="9"/>
  <c r="B19" i="9"/>
  <c r="E24" i="4"/>
  <c r="B20" i="10" l="1"/>
  <c r="E19" i="10"/>
  <c r="D19" i="10"/>
  <c r="F19" i="10" s="1"/>
  <c r="C19" i="10"/>
  <c r="A19" i="10"/>
  <c r="B20" i="9"/>
  <c r="E19" i="9"/>
  <c r="A19" i="9"/>
  <c r="C19" i="9"/>
  <c r="D19" i="9"/>
  <c r="F19" i="9" s="1"/>
  <c r="E30" i="4"/>
  <c r="G19" i="10" l="1"/>
  <c r="G19" i="9"/>
  <c r="D20" i="10"/>
  <c r="C20" i="10"/>
  <c r="A20" i="10"/>
  <c r="E20" i="10"/>
  <c r="G20" i="10" s="1"/>
  <c r="B21" i="10"/>
  <c r="C20" i="9"/>
  <c r="A20" i="9"/>
  <c r="E20" i="9"/>
  <c r="G20" i="9" s="1"/>
  <c r="B21" i="9"/>
  <c r="D20" i="9"/>
  <c r="F30" i="4"/>
  <c r="F20" i="10" l="1"/>
  <c r="F20" i="9"/>
  <c r="B22" i="10"/>
  <c r="E21" i="10"/>
  <c r="D21" i="10"/>
  <c r="F21" i="10" s="1"/>
  <c r="C21" i="10"/>
  <c r="A21" i="10"/>
  <c r="E21" i="9"/>
  <c r="D21" i="9"/>
  <c r="C21" i="9"/>
  <c r="G21" i="9" s="1"/>
  <c r="B22" i="9"/>
  <c r="A21" i="9"/>
  <c r="G21" i="10" l="1"/>
  <c r="F21" i="9"/>
  <c r="A22" i="10"/>
  <c r="B23" i="10"/>
  <c r="E22" i="10"/>
  <c r="G22" i="10" s="1"/>
  <c r="D22" i="10"/>
  <c r="F22" i="10" s="1"/>
  <c r="C22" i="10"/>
  <c r="A22" i="9"/>
  <c r="B23" i="9"/>
  <c r="D22" i="9"/>
  <c r="E22" i="9"/>
  <c r="F22" i="9" s="1"/>
  <c r="C22" i="9"/>
  <c r="G22" i="9" l="1"/>
  <c r="C23" i="10"/>
  <c r="E23" i="10"/>
  <c r="D23" i="10"/>
  <c r="F23" i="10" s="1"/>
  <c r="A23" i="10"/>
  <c r="B24" i="10"/>
  <c r="E23" i="9"/>
  <c r="D23" i="9"/>
  <c r="F23" i="9" s="1"/>
  <c r="C23" i="9"/>
  <c r="G23" i="9" s="1"/>
  <c r="A23" i="9"/>
  <c r="B24" i="9"/>
  <c r="G23" i="10" l="1"/>
  <c r="B25" i="10"/>
  <c r="E24" i="10"/>
  <c r="D24" i="10"/>
  <c r="F24" i="10" s="1"/>
  <c r="C24" i="10"/>
  <c r="G24" i="10" s="1"/>
  <c r="A24" i="10"/>
  <c r="B25" i="9"/>
  <c r="D24" i="9"/>
  <c r="C24" i="9"/>
  <c r="A24" i="9"/>
  <c r="E24" i="9"/>
  <c r="G24" i="9" l="1"/>
  <c r="F24" i="9"/>
  <c r="E25" i="10"/>
  <c r="D25" i="10"/>
  <c r="F25" i="10" s="1"/>
  <c r="C25" i="10"/>
  <c r="A25" i="10"/>
  <c r="B26" i="10"/>
  <c r="G25" i="10"/>
  <c r="D25" i="9"/>
  <c r="C25" i="9"/>
  <c r="A25" i="9"/>
  <c r="E25" i="9"/>
  <c r="B26" i="9"/>
  <c r="E13" i="4"/>
  <c r="F25" i="9" l="1"/>
  <c r="B27" i="10"/>
  <c r="E26" i="10"/>
  <c r="D26" i="10"/>
  <c r="F26" i="10" s="1"/>
  <c r="A26" i="10"/>
  <c r="C26" i="10"/>
  <c r="G26" i="10" s="1"/>
  <c r="B27" i="9"/>
  <c r="D26" i="9"/>
  <c r="E26" i="9"/>
  <c r="F26" i="9" s="1"/>
  <c r="A26" i="9"/>
  <c r="G25" i="9"/>
  <c r="C26" i="9" s="1"/>
  <c r="G26" i="9" l="1"/>
  <c r="C27" i="10"/>
  <c r="A27" i="10"/>
  <c r="B28" i="10"/>
  <c r="G27" i="10"/>
  <c r="F27" i="10"/>
  <c r="D27" i="10"/>
  <c r="E27" i="10"/>
  <c r="A27" i="9"/>
  <c r="B28" i="9"/>
  <c r="E27" i="9"/>
  <c r="D27" i="9"/>
  <c r="F27" i="9" s="1"/>
  <c r="C27" i="9"/>
  <c r="G27" i="9"/>
  <c r="G28" i="10" l="1"/>
  <c r="F28" i="10"/>
  <c r="E28" i="10"/>
  <c r="D28" i="10"/>
  <c r="C28" i="10"/>
  <c r="B29" i="10"/>
  <c r="A28" i="10"/>
  <c r="E28" i="9"/>
  <c r="D28" i="9"/>
  <c r="F28" i="9" s="1"/>
  <c r="C28" i="9"/>
  <c r="B29" i="9"/>
  <c r="A28" i="9"/>
  <c r="E21" i="4"/>
  <c r="E32" i="4" s="1"/>
  <c r="E33" i="4" s="1"/>
  <c r="F21" i="4"/>
  <c r="F32" i="4" s="1"/>
  <c r="F35" i="4" s="1"/>
  <c r="G28" i="9" l="1"/>
  <c r="A29" i="10"/>
  <c r="B30" i="10"/>
  <c r="G29" i="10"/>
  <c r="C29" i="10"/>
  <c r="F29" i="10"/>
  <c r="D29" i="10"/>
  <c r="E29" i="10"/>
  <c r="B30" i="9"/>
  <c r="C29" i="9"/>
  <c r="G29" i="9" s="1"/>
  <c r="D29" i="9"/>
  <c r="A29" i="9"/>
  <c r="E29" i="9"/>
  <c r="F33" i="4"/>
  <c r="F29" i="9" l="1"/>
  <c r="F30" i="10"/>
  <c r="E30" i="10"/>
  <c r="D30" i="10"/>
  <c r="C30" i="10"/>
  <c r="A30" i="10"/>
  <c r="B31" i="10"/>
  <c r="G30" i="10"/>
  <c r="E30" i="9"/>
  <c r="G30" i="9" s="1"/>
  <c r="D30" i="9"/>
  <c r="F30" i="9" s="1"/>
  <c r="C30" i="9"/>
  <c r="A30" i="9"/>
  <c r="B31" i="9"/>
  <c r="B32" i="10" l="1"/>
  <c r="G31" i="10"/>
  <c r="F31" i="10"/>
  <c r="E31" i="10"/>
  <c r="D31" i="10"/>
  <c r="C31" i="10"/>
  <c r="A31" i="10"/>
  <c r="B32" i="9"/>
  <c r="E31" i="9"/>
  <c r="A31" i="9"/>
  <c r="D31" i="9"/>
  <c r="C31" i="9"/>
  <c r="G31" i="9" l="1"/>
  <c r="F31" i="9"/>
  <c r="D32" i="10"/>
  <c r="C32" i="10"/>
  <c r="A32" i="10"/>
  <c r="E32" i="10"/>
  <c r="G32" i="10"/>
  <c r="F32" i="10"/>
  <c r="B33" i="10"/>
  <c r="C32" i="9"/>
  <c r="A32" i="9"/>
  <c r="B33" i="9"/>
  <c r="E32" i="9"/>
  <c r="D32" i="9"/>
  <c r="F32" i="9" s="1"/>
  <c r="G32" i="9" l="1"/>
  <c r="B34" i="10"/>
  <c r="G33" i="10"/>
  <c r="F33" i="10"/>
  <c r="E33" i="10"/>
  <c r="D33" i="10"/>
  <c r="C33" i="10"/>
  <c r="A33" i="10"/>
  <c r="E33" i="9"/>
  <c r="D33" i="9"/>
  <c r="C33" i="9"/>
  <c r="B34" i="9"/>
  <c r="A33" i="9"/>
  <c r="F33" i="9" l="1"/>
  <c r="G33" i="9"/>
  <c r="A34" i="10"/>
  <c r="B35" i="10"/>
  <c r="D34" i="10"/>
  <c r="E34" i="10"/>
  <c r="G34" i="10"/>
  <c r="F34" i="10"/>
  <c r="C34" i="10"/>
  <c r="A34" i="9"/>
  <c r="B35" i="9"/>
  <c r="D34" i="9"/>
  <c r="C34" i="9"/>
  <c r="E34" i="9"/>
  <c r="G34" i="9" l="1"/>
  <c r="F34" i="9"/>
  <c r="G35" i="10"/>
  <c r="F35" i="10"/>
  <c r="E35" i="10"/>
  <c r="D35" i="10"/>
  <c r="C35" i="10"/>
  <c r="A35" i="10"/>
  <c r="B36" i="10"/>
  <c r="E35" i="9"/>
  <c r="G35" i="9" s="1"/>
  <c r="D35" i="9"/>
  <c r="C35" i="9"/>
  <c r="A35" i="9"/>
  <c r="B36" i="9"/>
  <c r="F35" i="9" l="1"/>
  <c r="B37" i="10"/>
  <c r="G36" i="10"/>
  <c r="F36" i="10"/>
  <c r="D36" i="10"/>
  <c r="E36" i="10"/>
  <c r="C36" i="10"/>
  <c r="A36" i="10"/>
  <c r="B37" i="9"/>
  <c r="A36" i="9"/>
  <c r="D36" i="9"/>
  <c r="E36" i="9"/>
  <c r="C36" i="9"/>
  <c r="G36" i="9" l="1"/>
  <c r="F36" i="9"/>
  <c r="E37" i="10"/>
  <c r="D37" i="10"/>
  <c r="C37" i="10"/>
  <c r="A37" i="10"/>
  <c r="F37" i="10"/>
  <c r="G37" i="10"/>
  <c r="B38" i="10"/>
  <c r="D37" i="9"/>
  <c r="C37" i="9"/>
  <c r="A37" i="9"/>
  <c r="E37" i="9"/>
  <c r="B38" i="9"/>
  <c r="F37" i="9" l="1"/>
  <c r="B39" i="10"/>
  <c r="G38" i="10"/>
  <c r="F38" i="10"/>
  <c r="E38" i="10"/>
  <c r="D38" i="10"/>
  <c r="C38" i="10"/>
  <c r="A38" i="10"/>
  <c r="B39" i="9"/>
  <c r="E38" i="9"/>
  <c r="D38" i="9"/>
  <c r="A38" i="9"/>
  <c r="G37" i="9"/>
  <c r="C38" i="9" s="1"/>
  <c r="G38" i="9" l="1"/>
  <c r="F38" i="9"/>
  <c r="C39" i="10"/>
  <c r="A39" i="10"/>
  <c r="B40" i="10"/>
  <c r="D39" i="10"/>
  <c r="G39" i="10"/>
  <c r="F39" i="10"/>
  <c r="E39" i="10"/>
  <c r="C39" i="9"/>
  <c r="A39" i="9"/>
  <c r="B40" i="9"/>
  <c r="E39" i="9"/>
  <c r="G39" i="9" s="1"/>
  <c r="D39" i="9"/>
  <c r="F39" i="9" l="1"/>
  <c r="G40" i="10"/>
  <c r="F40" i="10"/>
  <c r="E40" i="10"/>
  <c r="D40" i="10"/>
  <c r="C40" i="10"/>
  <c r="A40" i="10"/>
  <c r="B41" i="10"/>
  <c r="E40" i="9"/>
  <c r="D40" i="9"/>
  <c r="F40" i="9" s="1"/>
  <c r="C40" i="9"/>
  <c r="A40" i="9"/>
  <c r="B41" i="9"/>
  <c r="G40" i="9" l="1"/>
  <c r="A41" i="10"/>
  <c r="B42" i="10"/>
  <c r="G41" i="10"/>
  <c r="D41" i="10"/>
  <c r="C41" i="10"/>
  <c r="E41" i="10"/>
  <c r="F41" i="10"/>
  <c r="A41" i="9"/>
  <c r="B42" i="9"/>
  <c r="C41" i="9"/>
  <c r="E41" i="9"/>
  <c r="D41" i="9"/>
  <c r="F41" i="9" s="1"/>
  <c r="G41" i="9" l="1"/>
  <c r="F42" i="10"/>
  <c r="E42" i="10"/>
  <c r="D42" i="10"/>
  <c r="C42" i="10"/>
  <c r="A42" i="10"/>
  <c r="B43" i="10"/>
  <c r="G42" i="10"/>
  <c r="E42" i="9"/>
  <c r="G42" i="9" s="1"/>
  <c r="D42" i="9"/>
  <c r="F42" i="9" s="1"/>
  <c r="C42" i="9"/>
  <c r="A42" i="9"/>
  <c r="B43" i="9"/>
  <c r="B44" i="10" l="1"/>
  <c r="G43" i="10"/>
  <c r="F43" i="10"/>
  <c r="E43" i="10"/>
  <c r="A43" i="10"/>
  <c r="D43" i="10"/>
  <c r="C43" i="10"/>
  <c r="B44" i="9"/>
  <c r="E43" i="9"/>
  <c r="A43" i="9"/>
  <c r="D43" i="9"/>
  <c r="C43" i="9"/>
  <c r="G43" i="9" l="1"/>
  <c r="F43" i="9"/>
  <c r="D44" i="10"/>
  <c r="C44" i="10"/>
  <c r="A44" i="10"/>
  <c r="B45" i="10"/>
  <c r="G44" i="10"/>
  <c r="F44" i="10"/>
  <c r="E44" i="10"/>
  <c r="D44" i="9"/>
  <c r="C44" i="9"/>
  <c r="A44" i="9"/>
  <c r="B45" i="9"/>
  <c r="E44" i="9"/>
  <c r="F44" i="9" l="1"/>
  <c r="B46" i="10"/>
  <c r="G45" i="10"/>
  <c r="F45" i="10"/>
  <c r="E45" i="10"/>
  <c r="D45" i="10"/>
  <c r="C45" i="10"/>
  <c r="A45" i="10"/>
  <c r="G44" i="9"/>
  <c r="C45" i="9" s="1"/>
  <c r="G45" i="9" s="1"/>
  <c r="B46" i="9"/>
  <c r="E45" i="9"/>
  <c r="D45" i="9"/>
  <c r="F45" i="9" s="1"/>
  <c r="A45" i="9"/>
  <c r="A46" i="10" l="1"/>
  <c r="B47" i="10"/>
  <c r="G46" i="10"/>
  <c r="F46" i="10"/>
  <c r="E46" i="10"/>
  <c r="D46" i="10"/>
  <c r="C46" i="10"/>
  <c r="A46" i="9"/>
  <c r="B47" i="9"/>
  <c r="D46" i="9"/>
  <c r="F46" i="9" s="1"/>
  <c r="E46" i="9"/>
  <c r="C46" i="9"/>
  <c r="G46" i="9" l="1"/>
  <c r="G47" i="10"/>
  <c r="F47" i="10"/>
  <c r="E47" i="10"/>
  <c r="D47" i="10"/>
  <c r="C47" i="10"/>
  <c r="A47" i="10"/>
  <c r="B48" i="10"/>
  <c r="E47" i="9"/>
  <c r="D47" i="9"/>
  <c r="F47" i="9" s="1"/>
  <c r="C47" i="9"/>
  <c r="A47" i="9"/>
  <c r="B48" i="9"/>
  <c r="G47" i="9" l="1"/>
  <c r="B49" i="10"/>
  <c r="G48" i="10"/>
  <c r="F48" i="10"/>
  <c r="D48" i="10"/>
  <c r="E48" i="10"/>
  <c r="C48" i="10"/>
  <c r="A48" i="10"/>
  <c r="B49" i="9"/>
  <c r="D48" i="9"/>
  <c r="F48" i="9" s="1"/>
  <c r="C48" i="9"/>
  <c r="E48" i="9"/>
  <c r="A48" i="9"/>
  <c r="G48" i="9" l="1"/>
  <c r="E49" i="10"/>
  <c r="D49" i="10"/>
  <c r="C49" i="10"/>
  <c r="A49" i="10"/>
  <c r="G49" i="10"/>
  <c r="F49" i="10"/>
  <c r="B50" i="10"/>
  <c r="E49" i="9"/>
  <c r="G49" i="9" s="1"/>
  <c r="D49" i="9"/>
  <c r="F49" i="9" s="1"/>
  <c r="C49" i="9"/>
  <c r="A49" i="9"/>
  <c r="B50" i="9"/>
  <c r="B51" i="10" l="1"/>
  <c r="G50" i="10"/>
  <c r="F50" i="10"/>
  <c r="E50" i="10"/>
  <c r="D50" i="10"/>
  <c r="C50" i="10"/>
  <c r="A50" i="10"/>
  <c r="B51" i="9"/>
  <c r="E50" i="9"/>
  <c r="D50" i="9"/>
  <c r="F50" i="9" s="1"/>
  <c r="C50" i="9"/>
  <c r="A50" i="9"/>
  <c r="G50" i="9" l="1"/>
  <c r="C51" i="10"/>
  <c r="A51" i="10"/>
  <c r="B52" i="10"/>
  <c r="G51" i="10"/>
  <c r="F51" i="10"/>
  <c r="E51" i="10"/>
  <c r="D51" i="10"/>
  <c r="C51" i="9"/>
  <c r="A51" i="9"/>
  <c r="B52" i="9"/>
  <c r="E51" i="9"/>
  <c r="G51" i="9"/>
  <c r="F51" i="9"/>
  <c r="D51" i="9"/>
  <c r="G52" i="10" l="1"/>
  <c r="F52" i="10"/>
  <c r="E52" i="10"/>
  <c r="D52" i="10"/>
  <c r="C52" i="10"/>
  <c r="B53" i="10"/>
  <c r="A52" i="10"/>
  <c r="G52" i="9"/>
  <c r="F52" i="9"/>
  <c r="E52" i="9"/>
  <c r="D52" i="9"/>
  <c r="C52" i="9"/>
  <c r="B53" i="9"/>
  <c r="A52" i="9"/>
  <c r="A53" i="10" l="1"/>
  <c r="B54" i="10"/>
  <c r="G53" i="10"/>
  <c r="E53" i="10"/>
  <c r="C53" i="10"/>
  <c r="D53" i="10"/>
  <c r="F53" i="10"/>
  <c r="A53" i="9"/>
  <c r="B54" i="9"/>
  <c r="G53" i="9"/>
  <c r="C53" i="9"/>
  <c r="E53" i="9"/>
  <c r="D53" i="9"/>
  <c r="F53" i="9"/>
  <c r="F54" i="10" l="1"/>
  <c r="E54" i="10"/>
  <c r="D54" i="10"/>
  <c r="C54" i="10"/>
  <c r="A54" i="10"/>
  <c r="B55" i="10"/>
  <c r="G54" i="10"/>
  <c r="F54" i="9"/>
  <c r="E54" i="9"/>
  <c r="D54" i="9"/>
  <c r="C54" i="9"/>
  <c r="A54" i="9"/>
  <c r="B55" i="9"/>
  <c r="G54" i="9"/>
  <c r="B56" i="10" l="1"/>
  <c r="G55" i="10"/>
  <c r="F55" i="10"/>
  <c r="E55" i="10"/>
  <c r="C55" i="10"/>
  <c r="D55" i="10"/>
  <c r="A55" i="10"/>
  <c r="B56" i="9"/>
  <c r="G55" i="9"/>
  <c r="F55" i="9"/>
  <c r="E55" i="9"/>
  <c r="A55" i="9"/>
  <c r="D55" i="9"/>
  <c r="C55" i="9"/>
  <c r="D56" i="10" l="1"/>
  <c r="C56" i="10"/>
  <c r="A56" i="10"/>
  <c r="G56" i="10"/>
  <c r="B57" i="10"/>
  <c r="F56" i="10"/>
  <c r="E56" i="10"/>
  <c r="D56" i="9"/>
  <c r="C56" i="9"/>
  <c r="A56" i="9"/>
  <c r="F56" i="9"/>
  <c r="G56" i="9"/>
  <c r="E56" i="9"/>
  <c r="B57" i="9"/>
  <c r="B58" i="10" l="1"/>
  <c r="G57" i="10"/>
  <c r="F57" i="10"/>
  <c r="E57" i="10"/>
  <c r="D57" i="10"/>
  <c r="C57" i="10"/>
  <c r="A57" i="10"/>
  <c r="B58" i="9"/>
  <c r="G57" i="9"/>
  <c r="F57" i="9"/>
  <c r="E57" i="9"/>
  <c r="D57" i="9"/>
  <c r="C57" i="9"/>
  <c r="A57" i="9"/>
  <c r="A58" i="10" l="1"/>
  <c r="B59" i="10"/>
  <c r="C58" i="10"/>
  <c r="G58" i="10"/>
  <c r="F58" i="10"/>
  <c r="E58" i="10"/>
  <c r="D58" i="10"/>
  <c r="A58" i="9"/>
  <c r="B59" i="9"/>
  <c r="D58" i="9"/>
  <c r="E58" i="9"/>
  <c r="F58" i="9"/>
  <c r="C58" i="9"/>
  <c r="G58" i="9"/>
  <c r="G59" i="10" l="1"/>
  <c r="F59" i="10"/>
  <c r="E59" i="10"/>
  <c r="D59" i="10"/>
  <c r="C59" i="10"/>
  <c r="A59" i="10"/>
  <c r="B60" i="10"/>
  <c r="G59" i="9"/>
  <c r="F59" i="9"/>
  <c r="E59" i="9"/>
  <c r="D59" i="9"/>
  <c r="C59" i="9"/>
  <c r="A59" i="9"/>
  <c r="B60" i="9"/>
  <c r="B61" i="10" l="1"/>
  <c r="G60" i="10"/>
  <c r="F60" i="10"/>
  <c r="E60" i="10"/>
  <c r="D60" i="10"/>
  <c r="C60" i="10"/>
  <c r="A60" i="10"/>
  <c r="B61" i="9"/>
  <c r="G60" i="9"/>
  <c r="F60" i="9"/>
  <c r="E60" i="9"/>
  <c r="D60" i="9"/>
  <c r="C60" i="9"/>
  <c r="A60" i="9"/>
  <c r="E61" i="10" l="1"/>
  <c r="D61" i="10"/>
  <c r="C61" i="10"/>
  <c r="A61" i="10"/>
  <c r="B62" i="10"/>
  <c r="G61" i="10"/>
  <c r="F61" i="10"/>
  <c r="E61" i="9"/>
  <c r="D61" i="9"/>
  <c r="C61" i="9"/>
  <c r="A61" i="9"/>
  <c r="G61" i="9"/>
  <c r="B62" i="9"/>
  <c r="F61" i="9"/>
  <c r="B63" i="10" l="1"/>
  <c r="G62" i="10"/>
  <c r="F62" i="10"/>
  <c r="E62" i="10"/>
  <c r="D62" i="10"/>
  <c r="A62" i="10"/>
  <c r="C62" i="10"/>
  <c r="B63" i="9"/>
  <c r="G62" i="9"/>
  <c r="F62" i="9"/>
  <c r="E62" i="9"/>
  <c r="D62" i="9"/>
  <c r="C62" i="9"/>
  <c r="A62" i="9"/>
  <c r="C63" i="10" l="1"/>
  <c r="A63" i="10"/>
  <c r="B64" i="10"/>
  <c r="E63" i="10"/>
  <c r="G63" i="10"/>
  <c r="F63" i="10"/>
  <c r="D63" i="10"/>
  <c r="C63" i="9"/>
  <c r="A63" i="9"/>
  <c r="B64" i="9"/>
  <c r="E63" i="9"/>
  <c r="F63" i="9"/>
  <c r="G63" i="9"/>
  <c r="D63" i="9"/>
  <c r="G64" i="10" l="1"/>
  <c r="F64" i="10"/>
  <c r="E64" i="10"/>
  <c r="D64" i="10"/>
  <c r="C64" i="10"/>
  <c r="B65" i="10"/>
  <c r="A64" i="10"/>
  <c r="G64" i="9"/>
  <c r="F64" i="9"/>
  <c r="E64" i="9"/>
  <c r="D64" i="9"/>
  <c r="C64" i="9"/>
  <c r="B65" i="9"/>
  <c r="A64" i="9"/>
  <c r="A65" i="10" l="1"/>
  <c r="B66" i="10"/>
  <c r="G65" i="10"/>
  <c r="F65" i="10"/>
  <c r="D65" i="10"/>
  <c r="E65" i="10"/>
  <c r="C65" i="10"/>
  <c r="A65" i="9"/>
  <c r="B66" i="9"/>
  <c r="G65" i="9"/>
  <c r="C65" i="9"/>
  <c r="F65" i="9"/>
  <c r="E65" i="9"/>
  <c r="D65" i="9"/>
  <c r="F66" i="10" l="1"/>
  <c r="E66" i="10"/>
  <c r="D66" i="10"/>
  <c r="C66" i="10"/>
  <c r="A66" i="10"/>
  <c r="G66" i="10"/>
  <c r="B67" i="10"/>
  <c r="F66" i="9"/>
  <c r="E66" i="9"/>
  <c r="D66" i="9"/>
  <c r="C66" i="9"/>
  <c r="A66" i="9"/>
  <c r="B67" i="9"/>
  <c r="G66" i="9"/>
  <c r="B68" i="10" l="1"/>
  <c r="G67" i="10"/>
  <c r="F67" i="10"/>
  <c r="E67" i="10"/>
  <c r="D67" i="10"/>
  <c r="C67" i="10"/>
  <c r="A67" i="10"/>
  <c r="B68" i="9"/>
  <c r="G67" i="9"/>
  <c r="F67" i="9"/>
  <c r="E67" i="9"/>
  <c r="A67" i="9"/>
  <c r="D67" i="9"/>
  <c r="C67" i="9"/>
  <c r="D68" i="10" l="1"/>
  <c r="C68" i="10"/>
  <c r="A68" i="10"/>
  <c r="B69" i="10"/>
  <c r="E68" i="10"/>
  <c r="G68" i="10"/>
  <c r="F68" i="10"/>
  <c r="D68" i="9"/>
  <c r="C68" i="9"/>
  <c r="A68" i="9"/>
  <c r="F68" i="9"/>
  <c r="G68" i="9"/>
  <c r="B69" i="9"/>
  <c r="E68" i="9"/>
  <c r="B70" i="10" l="1"/>
  <c r="G69" i="10"/>
  <c r="F69" i="10"/>
  <c r="E69" i="10"/>
  <c r="D69" i="10"/>
  <c r="C69" i="10"/>
  <c r="A69" i="10"/>
  <c r="B70" i="9"/>
  <c r="G69" i="9"/>
  <c r="F69" i="9"/>
  <c r="E69" i="9"/>
  <c r="D69" i="9"/>
  <c r="C69" i="9"/>
  <c r="A69" i="9"/>
  <c r="A70" i="10" l="1"/>
  <c r="B71" i="10"/>
  <c r="F70" i="10"/>
  <c r="E70" i="10"/>
  <c r="G70" i="10"/>
  <c r="D70" i="10"/>
  <c r="C70" i="10"/>
  <c r="A70" i="9"/>
  <c r="B71" i="9"/>
  <c r="D70" i="9"/>
  <c r="G70" i="9"/>
  <c r="F70" i="9"/>
  <c r="E70" i="9"/>
  <c r="C70" i="9"/>
  <c r="G71" i="10" l="1"/>
  <c r="F71" i="10"/>
  <c r="E71" i="10"/>
  <c r="D71" i="10"/>
  <c r="C71" i="10"/>
  <c r="A71" i="10"/>
  <c r="B72" i="10"/>
  <c r="G71" i="9"/>
  <c r="F71" i="9"/>
  <c r="E71" i="9"/>
  <c r="D71" i="9"/>
  <c r="C71" i="9"/>
  <c r="A71" i="9"/>
  <c r="B72" i="9"/>
  <c r="B73" i="10" l="1"/>
  <c r="G72" i="10"/>
  <c r="E72" i="10"/>
  <c r="F72" i="10"/>
  <c r="D72" i="10"/>
  <c r="C72" i="10"/>
  <c r="A72" i="10"/>
  <c r="B73" i="9"/>
  <c r="G72" i="9"/>
  <c r="F72" i="9"/>
  <c r="E72" i="9"/>
  <c r="D72" i="9"/>
  <c r="C72" i="9"/>
  <c r="A72" i="9"/>
  <c r="E73" i="10" l="1"/>
  <c r="D73" i="10"/>
  <c r="C73" i="10"/>
  <c r="A73" i="10"/>
  <c r="B74" i="10"/>
  <c r="G73" i="10"/>
  <c r="F73" i="10"/>
  <c r="E73" i="9"/>
  <c r="D73" i="9"/>
  <c r="C73" i="9"/>
  <c r="A73" i="9"/>
  <c r="G73" i="9"/>
  <c r="F73" i="9"/>
  <c r="B74" i="9"/>
  <c r="B75" i="10" l="1"/>
  <c r="G74" i="10"/>
  <c r="F74" i="10"/>
  <c r="E74" i="10"/>
  <c r="D74" i="10"/>
  <c r="C74" i="10"/>
  <c r="A74" i="10"/>
  <c r="B75" i="9"/>
  <c r="G74" i="9"/>
  <c r="F74" i="9"/>
  <c r="D74" i="9"/>
  <c r="E74" i="9"/>
  <c r="C74" i="9"/>
  <c r="A74" i="9"/>
  <c r="C75" i="10" l="1"/>
  <c r="A75" i="10"/>
  <c r="B76" i="10"/>
  <c r="F75" i="10"/>
  <c r="E75" i="10"/>
  <c r="D75" i="10"/>
  <c r="G75" i="10"/>
  <c r="C75" i="9"/>
  <c r="A75" i="9"/>
  <c r="B76" i="9"/>
  <c r="E75" i="9"/>
  <c r="G75" i="9"/>
  <c r="F75" i="9"/>
  <c r="D75" i="9"/>
  <c r="G76" i="10" l="1"/>
  <c r="F76" i="10"/>
  <c r="E76" i="10"/>
  <c r="D76" i="10"/>
  <c r="C76" i="10"/>
  <c r="A76" i="10"/>
  <c r="B77" i="10"/>
  <c r="G76" i="9"/>
  <c r="F76" i="9"/>
  <c r="E76" i="9"/>
  <c r="D76" i="9"/>
  <c r="C76" i="9"/>
  <c r="A76" i="9"/>
  <c r="B77" i="9"/>
  <c r="A77" i="10" l="1"/>
  <c r="B78" i="10"/>
  <c r="F77" i="10"/>
  <c r="G77" i="10"/>
  <c r="D77" i="10"/>
  <c r="E77" i="10"/>
  <c r="C77" i="10"/>
  <c r="A77" i="9"/>
  <c r="B78" i="9"/>
  <c r="G77" i="9"/>
  <c r="C77" i="9"/>
  <c r="E77" i="9"/>
  <c r="F77" i="9"/>
  <c r="D77" i="9"/>
  <c r="F78" i="10" l="1"/>
  <c r="E78" i="10"/>
  <c r="D78" i="10"/>
  <c r="C78" i="10"/>
  <c r="A78" i="10"/>
  <c r="B79" i="10"/>
  <c r="G78" i="10"/>
  <c r="F78" i="9"/>
  <c r="E78" i="9"/>
  <c r="D78" i="9"/>
  <c r="C78" i="9"/>
  <c r="A78" i="9"/>
  <c r="G78" i="9"/>
  <c r="B79" i="9"/>
  <c r="B80" i="10" l="1"/>
  <c r="G79" i="10"/>
  <c r="F79" i="10"/>
  <c r="D79" i="10"/>
  <c r="E79" i="10"/>
  <c r="C79" i="10"/>
  <c r="A79" i="10"/>
  <c r="B80" i="9"/>
  <c r="G79" i="9"/>
  <c r="F79" i="9"/>
  <c r="E79" i="9"/>
  <c r="A79" i="9"/>
  <c r="D79" i="9"/>
  <c r="C79" i="9"/>
  <c r="D80" i="10" l="1"/>
  <c r="C80" i="10"/>
  <c r="A80" i="10"/>
  <c r="B81" i="10"/>
  <c r="G80" i="10"/>
  <c r="F80" i="10"/>
  <c r="E80" i="10"/>
  <c r="D80" i="9"/>
  <c r="C80" i="9"/>
  <c r="A80" i="9"/>
  <c r="F80" i="9"/>
  <c r="B81" i="9"/>
  <c r="G80" i="9"/>
  <c r="E80" i="9"/>
  <c r="B82" i="10" l="1"/>
  <c r="G81" i="10"/>
  <c r="F81" i="10"/>
  <c r="E81" i="10"/>
  <c r="D81" i="10"/>
  <c r="C81" i="10"/>
  <c r="A81" i="10"/>
  <c r="B82" i="9"/>
  <c r="G81" i="9"/>
  <c r="F81" i="9"/>
  <c r="E81" i="9"/>
  <c r="D81" i="9"/>
  <c r="C81" i="9"/>
  <c r="A81" i="9"/>
  <c r="A82" i="10" l="1"/>
  <c r="B83" i="10"/>
  <c r="G82" i="10"/>
  <c r="D82" i="10"/>
  <c r="F82" i="10"/>
  <c r="E82" i="10"/>
  <c r="C82" i="10"/>
  <c r="A82" i="9"/>
  <c r="B83" i="9"/>
  <c r="D82" i="9"/>
  <c r="F82" i="9"/>
  <c r="E82" i="9"/>
  <c r="G82" i="9"/>
  <c r="C82" i="9"/>
  <c r="G83" i="10" l="1"/>
  <c r="F83" i="10"/>
  <c r="E83" i="10"/>
  <c r="D83" i="10"/>
  <c r="C83" i="10"/>
  <c r="A83" i="10"/>
  <c r="B84" i="10"/>
  <c r="G83" i="9"/>
  <c r="F83" i="9"/>
  <c r="E83" i="9"/>
  <c r="D83" i="9"/>
  <c r="C83" i="9"/>
  <c r="A83" i="9"/>
  <c r="B84" i="9"/>
  <c r="B85" i="10" l="1"/>
  <c r="G84" i="10"/>
  <c r="E84" i="10"/>
  <c r="F84" i="10"/>
  <c r="D84" i="10"/>
  <c r="C84" i="10"/>
  <c r="A84" i="10"/>
  <c r="B85" i="9"/>
  <c r="G84" i="9"/>
  <c r="F84" i="9"/>
  <c r="D84" i="9"/>
  <c r="C84" i="9"/>
  <c r="A84" i="9"/>
  <c r="E84" i="9"/>
  <c r="E85" i="10" l="1"/>
  <c r="D85" i="10"/>
  <c r="C85" i="10"/>
  <c r="A85" i="10"/>
  <c r="G85" i="10"/>
  <c r="B86" i="10"/>
  <c r="F85" i="10"/>
  <c r="E85" i="9"/>
  <c r="D85" i="9"/>
  <c r="C85" i="9"/>
  <c r="A85" i="9"/>
  <c r="G85" i="9"/>
  <c r="B86" i="9"/>
  <c r="F85" i="9"/>
  <c r="B87" i="10" l="1"/>
  <c r="G86" i="10"/>
  <c r="F86" i="10"/>
  <c r="E86" i="10"/>
  <c r="C86" i="10"/>
  <c r="D86" i="10"/>
  <c r="A86" i="10"/>
  <c r="B87" i="9"/>
  <c r="G86" i="9"/>
  <c r="F86" i="9"/>
  <c r="E86" i="9"/>
  <c r="D86" i="9"/>
  <c r="C86" i="9"/>
  <c r="A86" i="9"/>
  <c r="C87" i="10" l="1"/>
  <c r="A87" i="10"/>
  <c r="B88" i="10"/>
  <c r="E87" i="10"/>
  <c r="F87" i="10"/>
  <c r="D87" i="10"/>
  <c r="G87" i="10"/>
  <c r="C87" i="9"/>
  <c r="A87" i="9"/>
  <c r="B88" i="9"/>
  <c r="E87" i="9"/>
  <c r="G87" i="9"/>
  <c r="F87" i="9"/>
  <c r="D87" i="9"/>
  <c r="G88" i="10" l="1"/>
  <c r="F88" i="10"/>
  <c r="E88" i="10"/>
  <c r="D88" i="10"/>
  <c r="C88" i="10"/>
  <c r="A88" i="10"/>
  <c r="B89" i="10"/>
  <c r="G88" i="9"/>
  <c r="F88" i="9"/>
  <c r="E88" i="9"/>
  <c r="D88" i="9"/>
  <c r="C88" i="9"/>
  <c r="B89" i="9"/>
  <c r="A88" i="9"/>
  <c r="A89" i="10" l="1"/>
  <c r="F89" i="10"/>
  <c r="B90" i="10"/>
  <c r="G89" i="10"/>
  <c r="C89" i="10"/>
  <c r="E89" i="10"/>
  <c r="D89" i="10"/>
  <c r="A89" i="9"/>
  <c r="B90" i="9"/>
  <c r="G89" i="9"/>
  <c r="C89" i="9"/>
  <c r="E89" i="9"/>
  <c r="D89" i="9"/>
  <c r="F89" i="9"/>
  <c r="E34" i="4"/>
  <c r="F34" i="4"/>
  <c r="F36" i="4" s="1"/>
  <c r="F90" i="10" l="1"/>
  <c r="E90" i="10"/>
  <c r="D90" i="10"/>
  <c r="C90" i="10"/>
  <c r="A90" i="10"/>
  <c r="B91" i="10"/>
  <c r="G90" i="10"/>
  <c r="F90" i="9"/>
  <c r="E90" i="9"/>
  <c r="D90" i="9"/>
  <c r="C90" i="9"/>
  <c r="A90" i="9"/>
  <c r="B91" i="9"/>
  <c r="G90" i="9"/>
  <c r="B92" i="10" l="1"/>
  <c r="G91" i="10"/>
  <c r="F91" i="10"/>
  <c r="E91" i="10"/>
  <c r="A91" i="10"/>
  <c r="D91" i="10"/>
  <c r="C91" i="10"/>
  <c r="B92" i="9"/>
  <c r="G91" i="9"/>
  <c r="F91" i="9"/>
  <c r="E91" i="9"/>
  <c r="A91" i="9"/>
  <c r="D91" i="9"/>
  <c r="C91" i="9"/>
  <c r="D92" i="10" l="1"/>
  <c r="C92" i="10"/>
  <c r="A92" i="10"/>
  <c r="B93" i="10"/>
  <c r="F92" i="10"/>
  <c r="G92" i="10"/>
  <c r="E92" i="10"/>
  <c r="D92" i="9"/>
  <c r="C92" i="9"/>
  <c r="A92" i="9"/>
  <c r="F92" i="9"/>
  <c r="B93" i="9"/>
  <c r="G92" i="9"/>
  <c r="E92" i="9"/>
  <c r="B94" i="10" l="1"/>
  <c r="G93" i="10"/>
  <c r="F93" i="10"/>
  <c r="E93" i="10"/>
  <c r="D93" i="10"/>
  <c r="C93" i="10"/>
  <c r="A93" i="10"/>
  <c r="B94" i="9"/>
  <c r="G93" i="9"/>
  <c r="F93" i="9"/>
  <c r="E93" i="9"/>
  <c r="D93" i="9"/>
  <c r="C93" i="9"/>
  <c r="A93" i="9"/>
  <c r="A94" i="10" l="1"/>
  <c r="B95" i="10"/>
  <c r="G94" i="10"/>
  <c r="D94" i="10"/>
  <c r="C94" i="10"/>
  <c r="F94" i="10"/>
  <c r="E94" i="10"/>
  <c r="A94" i="9"/>
  <c r="B95" i="9"/>
  <c r="D94" i="9"/>
  <c r="E94" i="9"/>
  <c r="G94" i="9"/>
  <c r="C94" i="9"/>
  <c r="F94" i="9"/>
  <c r="G95" i="10" l="1"/>
  <c r="F95" i="10"/>
  <c r="E95" i="10"/>
  <c r="D95" i="10"/>
  <c r="C95" i="10"/>
  <c r="A95" i="10"/>
  <c r="B96" i="10"/>
  <c r="G95" i="9"/>
  <c r="F95" i="9"/>
  <c r="E95" i="9"/>
  <c r="D95" i="9"/>
  <c r="C95" i="9"/>
  <c r="A95" i="9"/>
  <c r="B96" i="9"/>
  <c r="B97" i="10" l="1"/>
  <c r="G96" i="10"/>
  <c r="E96" i="10"/>
  <c r="F96" i="10"/>
  <c r="D96" i="10"/>
  <c r="C96" i="10"/>
  <c r="A96" i="10"/>
  <c r="B97" i="9"/>
  <c r="G96" i="9"/>
  <c r="F96" i="9"/>
  <c r="E96" i="9"/>
  <c r="D96" i="9"/>
  <c r="C96" i="9"/>
  <c r="A96" i="9"/>
  <c r="E97" i="10" l="1"/>
  <c r="D97" i="10"/>
  <c r="C97" i="10"/>
  <c r="A97" i="10"/>
  <c r="G97" i="10"/>
  <c r="B98" i="10"/>
  <c r="F97" i="10"/>
  <c r="E97" i="9"/>
  <c r="D97" i="9"/>
  <c r="C97" i="9"/>
  <c r="A97" i="9"/>
  <c r="G97" i="9"/>
  <c r="B98" i="9"/>
  <c r="F97" i="9"/>
  <c r="B99" i="10" l="1"/>
  <c r="G98" i="10"/>
  <c r="F98" i="10"/>
  <c r="E98" i="10"/>
  <c r="D98" i="10"/>
  <c r="C98" i="10"/>
  <c r="A98" i="10"/>
  <c r="B99" i="9"/>
  <c r="G98" i="9"/>
  <c r="F98" i="9"/>
  <c r="E98" i="9"/>
  <c r="D98" i="9"/>
  <c r="C98" i="9"/>
  <c r="A98" i="9"/>
  <c r="C99" i="10" l="1"/>
  <c r="A99" i="10"/>
  <c r="B100" i="10"/>
  <c r="E99" i="10"/>
  <c r="G99" i="10"/>
  <c r="F99" i="10"/>
  <c r="D99" i="10"/>
  <c r="C99" i="9"/>
  <c r="A99" i="9"/>
  <c r="B100" i="9"/>
  <c r="E99" i="9"/>
  <c r="D99" i="9"/>
  <c r="G99" i="9"/>
  <c r="F99" i="9"/>
  <c r="G100" i="10" l="1"/>
  <c r="F100" i="10"/>
  <c r="E100" i="10"/>
  <c r="D100" i="10"/>
  <c r="C100" i="10"/>
  <c r="A100" i="10"/>
  <c r="B101" i="10"/>
  <c r="G100" i="9"/>
  <c r="F100" i="9"/>
  <c r="E100" i="9"/>
  <c r="D100" i="9"/>
  <c r="C100" i="9"/>
  <c r="B101" i="9"/>
  <c r="A100" i="9"/>
  <c r="A101" i="10" l="1"/>
  <c r="B102" i="10"/>
  <c r="G101" i="10"/>
  <c r="F101" i="10"/>
  <c r="C101" i="10"/>
  <c r="E101" i="10"/>
  <c r="D101" i="10"/>
  <c r="A101" i="9"/>
  <c r="B102" i="9"/>
  <c r="G101" i="9"/>
  <c r="C101" i="9"/>
  <c r="F101" i="9"/>
  <c r="E101" i="9"/>
  <c r="D101" i="9"/>
  <c r="F102" i="10" l="1"/>
  <c r="E102" i="10"/>
  <c r="D102" i="10"/>
  <c r="C102" i="10"/>
  <c r="A102" i="10"/>
  <c r="B103" i="10"/>
  <c r="G102" i="10"/>
  <c r="F102" i="9"/>
  <c r="E102" i="9"/>
  <c r="D102" i="9"/>
  <c r="C102" i="9"/>
  <c r="A102" i="9"/>
  <c r="B103" i="9"/>
  <c r="G102" i="9"/>
  <c r="B104" i="10" l="1"/>
  <c r="G103" i="10"/>
  <c r="F103" i="10"/>
  <c r="E103" i="10"/>
  <c r="D103" i="10"/>
  <c r="A103" i="10"/>
  <c r="C103" i="10"/>
  <c r="B104" i="9"/>
  <c r="G103" i="9"/>
  <c r="F103" i="9"/>
  <c r="E103" i="9"/>
  <c r="A103" i="9"/>
  <c r="C103" i="9"/>
  <c r="D103" i="9"/>
  <c r="D104" i="10" l="1"/>
  <c r="C104" i="10"/>
  <c r="A104" i="10"/>
  <c r="B105" i="10"/>
  <c r="F104" i="10"/>
  <c r="G104" i="10"/>
  <c r="E104" i="10"/>
  <c r="D104" i="9"/>
  <c r="C104" i="9"/>
  <c r="A104" i="9"/>
  <c r="F104" i="9"/>
  <c r="G104" i="9"/>
  <c r="B105" i="9"/>
  <c r="E104" i="9"/>
  <c r="B106" i="10" l="1"/>
  <c r="G105" i="10"/>
  <c r="F105" i="10"/>
  <c r="E105" i="10"/>
  <c r="D105" i="10"/>
  <c r="C105" i="10"/>
  <c r="A105" i="10"/>
  <c r="B106" i="9"/>
  <c r="G105" i="9"/>
  <c r="F105" i="9"/>
  <c r="E105" i="9"/>
  <c r="D105" i="9"/>
  <c r="C105" i="9"/>
  <c r="A105" i="9"/>
  <c r="A106" i="10" l="1"/>
  <c r="B107" i="10"/>
  <c r="G106" i="10"/>
  <c r="D106" i="10"/>
  <c r="F106" i="10"/>
  <c r="E106" i="10"/>
  <c r="C106" i="10"/>
  <c r="A106" i="9"/>
  <c r="B107" i="9"/>
  <c r="D106" i="9"/>
  <c r="G106" i="9"/>
  <c r="F106" i="9"/>
  <c r="E106" i="9"/>
  <c r="C106" i="9"/>
  <c r="G107" i="10" l="1"/>
  <c r="F107" i="10"/>
  <c r="E107" i="10"/>
  <c r="D107" i="10"/>
  <c r="C107" i="10"/>
  <c r="A107" i="10"/>
  <c r="B108" i="10"/>
  <c r="G107" i="9"/>
  <c r="F107" i="9"/>
  <c r="E107" i="9"/>
  <c r="D107" i="9"/>
  <c r="C107" i="9"/>
  <c r="A107" i="9"/>
  <c r="B108" i="9"/>
  <c r="B109" i="10" l="1"/>
  <c r="G108" i="10"/>
  <c r="F108" i="10"/>
  <c r="E108" i="10"/>
  <c r="A108" i="10"/>
  <c r="D108" i="10"/>
  <c r="C108" i="10"/>
  <c r="B109" i="9"/>
  <c r="G108" i="9"/>
  <c r="F108" i="9"/>
  <c r="E108" i="9"/>
  <c r="D108" i="9"/>
  <c r="C108" i="9"/>
  <c r="A108" i="9"/>
  <c r="E109" i="10" l="1"/>
  <c r="D109" i="10"/>
  <c r="C109" i="10"/>
  <c r="A109" i="10"/>
  <c r="G109" i="10"/>
  <c r="B110" i="10"/>
  <c r="F109" i="10"/>
  <c r="E109" i="9"/>
  <c r="D109" i="9"/>
  <c r="C109" i="9"/>
  <c r="A109" i="9"/>
  <c r="G109" i="9"/>
  <c r="B110" i="9"/>
  <c r="F109" i="9"/>
  <c r="B111" i="10" l="1"/>
  <c r="G110" i="10"/>
  <c r="F110" i="10"/>
  <c r="E110" i="10"/>
  <c r="D110" i="10"/>
  <c r="C110" i="10"/>
  <c r="A110" i="10"/>
  <c r="B111" i="9"/>
  <c r="G110" i="9"/>
  <c r="F110" i="9"/>
  <c r="E110" i="9"/>
  <c r="D110" i="9"/>
  <c r="A110" i="9"/>
  <c r="C110" i="9"/>
  <c r="C111" i="10" l="1"/>
  <c r="A111" i="10"/>
  <c r="B112" i="10"/>
  <c r="E111" i="10"/>
  <c r="G111" i="10"/>
  <c r="F111" i="10"/>
  <c r="D111" i="10"/>
  <c r="C111" i="9"/>
  <c r="A111" i="9"/>
  <c r="B112" i="9"/>
  <c r="E111" i="9"/>
  <c r="G111" i="9"/>
  <c r="F111" i="9"/>
  <c r="D111" i="9"/>
  <c r="G112" i="10" l="1"/>
  <c r="F112" i="10"/>
  <c r="E112" i="10"/>
  <c r="D112" i="10"/>
  <c r="C112" i="10"/>
  <c r="A112" i="10"/>
  <c r="B113" i="10"/>
  <c r="G112" i="9"/>
  <c r="F112" i="9"/>
  <c r="E112" i="9"/>
  <c r="D112" i="9"/>
  <c r="C112" i="9"/>
  <c r="A112" i="9"/>
  <c r="B113" i="9"/>
  <c r="A113" i="10" l="1"/>
  <c r="B114" i="10"/>
  <c r="G113" i="10"/>
  <c r="F113" i="10"/>
  <c r="C113" i="10"/>
  <c r="E113" i="10"/>
  <c r="D113" i="10"/>
  <c r="A113" i="9"/>
  <c r="B114" i="9"/>
  <c r="G113" i="9"/>
  <c r="C113" i="9"/>
  <c r="D113" i="9"/>
  <c r="E113" i="9"/>
  <c r="F113" i="9"/>
  <c r="F114" i="10" l="1"/>
  <c r="E114" i="10"/>
  <c r="D114" i="10"/>
  <c r="C114" i="10"/>
  <c r="A114" i="10"/>
  <c r="G114" i="10"/>
  <c r="B115" i="10"/>
  <c r="F114" i="9"/>
  <c r="E114" i="9"/>
  <c r="D114" i="9"/>
  <c r="C114" i="9"/>
  <c r="A114" i="9"/>
  <c r="B115" i="9"/>
  <c r="G114" i="9"/>
  <c r="B116" i="10" l="1"/>
  <c r="G115" i="10"/>
  <c r="F115" i="10"/>
  <c r="E115" i="10"/>
  <c r="D115" i="10"/>
  <c r="A115" i="10"/>
  <c r="C115" i="10"/>
  <c r="B116" i="9"/>
  <c r="G115" i="9"/>
  <c r="F115" i="9"/>
  <c r="E115" i="9"/>
  <c r="A115" i="9"/>
  <c r="D115" i="9"/>
  <c r="C115" i="9"/>
  <c r="D116" i="10" l="1"/>
  <c r="C116" i="10"/>
  <c r="A116" i="10"/>
  <c r="B117" i="10"/>
  <c r="F116" i="10"/>
  <c r="G116" i="10"/>
  <c r="E116" i="10"/>
  <c r="D116" i="9"/>
  <c r="C116" i="9"/>
  <c r="A116" i="9"/>
  <c r="F116" i="9"/>
  <c r="B117" i="9"/>
  <c r="G116" i="9"/>
  <c r="E116" i="9"/>
  <c r="B118" i="10" l="1"/>
  <c r="G117" i="10"/>
  <c r="F117" i="10"/>
  <c r="E117" i="10"/>
  <c r="D117" i="10"/>
  <c r="C117" i="10"/>
  <c r="A117" i="10"/>
  <c r="B118" i="9"/>
  <c r="G117" i="9"/>
  <c r="F117" i="9"/>
  <c r="E117" i="9"/>
  <c r="D117" i="9"/>
  <c r="C117" i="9"/>
  <c r="A117" i="9"/>
  <c r="A118" i="10" l="1"/>
  <c r="B119" i="10"/>
  <c r="G118" i="10"/>
  <c r="D118" i="10"/>
  <c r="F118" i="10"/>
  <c r="E118" i="10"/>
  <c r="C118" i="10"/>
  <c r="A118" i="9"/>
  <c r="B119" i="9"/>
  <c r="D118" i="9"/>
  <c r="F118" i="9"/>
  <c r="E118" i="9"/>
  <c r="G118" i="9"/>
  <c r="C118" i="9"/>
  <c r="G119" i="10" l="1"/>
  <c r="F119" i="10"/>
  <c r="E119" i="10"/>
  <c r="D119" i="10"/>
  <c r="C119" i="10"/>
  <c r="A119" i="10"/>
  <c r="B120" i="10"/>
  <c r="G119" i="9"/>
  <c r="F119" i="9"/>
  <c r="E119" i="9"/>
  <c r="D119" i="9"/>
  <c r="C119" i="9"/>
  <c r="A119" i="9"/>
  <c r="B120" i="9"/>
  <c r="B121" i="10" l="1"/>
  <c r="G120" i="10"/>
  <c r="F120" i="10"/>
  <c r="E120" i="10"/>
  <c r="D120" i="10"/>
  <c r="C120" i="10"/>
  <c r="A120" i="10"/>
  <c r="B121" i="9"/>
  <c r="G120" i="9"/>
  <c r="F120" i="9"/>
  <c r="C120" i="9"/>
  <c r="E120" i="9"/>
  <c r="A120" i="9"/>
  <c r="D120" i="9"/>
  <c r="E121" i="10" l="1"/>
  <c r="D121" i="10"/>
  <c r="C121" i="10"/>
  <c r="A121" i="10"/>
  <c r="G121" i="10"/>
  <c r="F121" i="10"/>
  <c r="B122" i="10"/>
  <c r="E121" i="9"/>
  <c r="D121" i="9"/>
  <c r="C121" i="9"/>
  <c r="A121" i="9"/>
  <c r="G121" i="9"/>
  <c r="B122" i="9"/>
  <c r="F121" i="9"/>
  <c r="B123" i="10" l="1"/>
  <c r="G122" i="10"/>
  <c r="F122" i="10"/>
  <c r="E122" i="10"/>
  <c r="D122" i="10"/>
  <c r="C122" i="10"/>
  <c r="A122" i="10"/>
  <c r="B123" i="9"/>
  <c r="G122" i="9"/>
  <c r="F122" i="9"/>
  <c r="E122" i="9"/>
  <c r="D122" i="9"/>
  <c r="C122" i="9"/>
  <c r="A122" i="9"/>
  <c r="C123" i="10" l="1"/>
  <c r="A123" i="10"/>
  <c r="B124" i="10"/>
  <c r="E123" i="10"/>
  <c r="G123" i="10"/>
  <c r="F123" i="10"/>
  <c r="D123" i="10"/>
  <c r="C123" i="9"/>
  <c r="A123" i="9"/>
  <c r="B124" i="9"/>
  <c r="E123" i="9"/>
  <c r="G123" i="9"/>
  <c r="F123" i="9"/>
  <c r="D123" i="9"/>
  <c r="G124" i="10" l="1"/>
  <c r="F124" i="10"/>
  <c r="E124" i="10"/>
  <c r="D124" i="10"/>
  <c r="C124" i="10"/>
  <c r="A124" i="10"/>
  <c r="B125" i="10"/>
  <c r="G124" i="9"/>
  <c r="F124" i="9"/>
  <c r="E124" i="9"/>
  <c r="D124" i="9"/>
  <c r="C124" i="9"/>
  <c r="B125" i="9"/>
  <c r="A124" i="9"/>
  <c r="A125" i="10" l="1"/>
  <c r="B126" i="10"/>
  <c r="G125" i="10"/>
  <c r="F125" i="10"/>
  <c r="C125" i="10"/>
  <c r="E125" i="10"/>
  <c r="D125" i="10"/>
  <c r="A125" i="9"/>
  <c r="B126" i="9"/>
  <c r="G125" i="9"/>
  <c r="C125" i="9"/>
  <c r="D125" i="9"/>
  <c r="E125" i="9"/>
  <c r="F125" i="9"/>
  <c r="F126" i="10" l="1"/>
  <c r="E126" i="10"/>
  <c r="D126" i="10"/>
  <c r="C126" i="10"/>
  <c r="A126" i="10"/>
  <c r="B127" i="10"/>
  <c r="G126" i="10"/>
  <c r="F126" i="9"/>
  <c r="E126" i="9"/>
  <c r="D126" i="9"/>
  <c r="C126" i="9"/>
  <c r="A126" i="9"/>
  <c r="G126" i="9"/>
  <c r="B127" i="9"/>
  <c r="B128" i="10" l="1"/>
  <c r="G127" i="10"/>
  <c r="F127" i="10"/>
  <c r="E127" i="10"/>
  <c r="D127" i="10"/>
  <c r="A127" i="10"/>
  <c r="C127" i="10"/>
  <c r="B128" i="9"/>
  <c r="G127" i="9"/>
  <c r="F127" i="9"/>
  <c r="E127" i="9"/>
  <c r="A127" i="9"/>
  <c r="D127" i="9"/>
  <c r="C127" i="9"/>
  <c r="D128" i="10" l="1"/>
  <c r="C128" i="10"/>
  <c r="A128" i="10"/>
  <c r="B129" i="10"/>
  <c r="F128" i="10"/>
  <c r="E128" i="10"/>
  <c r="G128" i="10"/>
  <c r="D128" i="9"/>
  <c r="C128" i="9"/>
  <c r="A128" i="9"/>
  <c r="F128" i="9"/>
  <c r="E128" i="9"/>
  <c r="G128" i="9"/>
  <c r="B129" i="9"/>
  <c r="B130" i="10" l="1"/>
  <c r="G129" i="10"/>
  <c r="F129" i="10"/>
  <c r="E129" i="10"/>
  <c r="D129" i="10"/>
  <c r="C129" i="10"/>
  <c r="A129" i="10"/>
  <c r="B130" i="9"/>
  <c r="G129" i="9"/>
  <c r="F129" i="9"/>
  <c r="E129" i="9"/>
  <c r="D129" i="9"/>
  <c r="C129" i="9"/>
  <c r="A129" i="9"/>
  <c r="A130" i="10" l="1"/>
  <c r="B131" i="10"/>
  <c r="G130" i="10"/>
  <c r="D130" i="10"/>
  <c r="F130" i="10"/>
  <c r="E130" i="10"/>
  <c r="C130" i="10"/>
  <c r="A130" i="9"/>
  <c r="B131" i="9"/>
  <c r="D130" i="9"/>
  <c r="C130" i="9"/>
  <c r="G130" i="9"/>
  <c r="F130" i="9"/>
  <c r="E130" i="9"/>
  <c r="G131" i="10" l="1"/>
  <c r="F131" i="10"/>
  <c r="E131" i="10"/>
  <c r="D131" i="10"/>
  <c r="C131" i="10"/>
  <c r="A131" i="10"/>
  <c r="B132" i="10"/>
  <c r="G131" i="9"/>
  <c r="F131" i="9"/>
  <c r="E131" i="9"/>
  <c r="D131" i="9"/>
  <c r="C131" i="9"/>
  <c r="A131" i="9"/>
  <c r="B132" i="9"/>
  <c r="B133" i="10" l="1"/>
  <c r="G132" i="10"/>
  <c r="F132" i="10"/>
  <c r="E132" i="10"/>
  <c r="D132" i="10"/>
  <c r="C132" i="10"/>
  <c r="A132" i="10"/>
  <c r="B133" i="9"/>
  <c r="G132" i="9"/>
  <c r="F132" i="9"/>
  <c r="A132" i="9"/>
  <c r="C132" i="9"/>
  <c r="D132" i="9"/>
  <c r="E132" i="9"/>
  <c r="E133" i="10" l="1"/>
  <c r="D133" i="10"/>
  <c r="C133" i="10"/>
  <c r="A133" i="10"/>
  <c r="G133" i="10"/>
  <c r="B134" i="10"/>
  <c r="F133" i="10"/>
  <c r="E133" i="9"/>
  <c r="D133" i="9"/>
  <c r="C133" i="9"/>
  <c r="A133" i="9"/>
  <c r="G133" i="9"/>
  <c r="F133" i="9"/>
  <c r="B134" i="9"/>
  <c r="B135" i="10" l="1"/>
  <c r="G134" i="10"/>
  <c r="F134" i="10"/>
  <c r="E134" i="10"/>
  <c r="D134" i="10"/>
  <c r="C134" i="10"/>
  <c r="A134" i="10"/>
  <c r="B135" i="9"/>
  <c r="G134" i="9"/>
  <c r="F134" i="9"/>
  <c r="E134" i="9"/>
  <c r="D134" i="9"/>
  <c r="C134" i="9"/>
  <c r="A134" i="9"/>
  <c r="C135" i="10" l="1"/>
  <c r="A135" i="10"/>
  <c r="B136" i="10"/>
  <c r="E135" i="10"/>
  <c r="D135" i="10"/>
  <c r="G135" i="10"/>
  <c r="F135" i="10"/>
  <c r="C135" i="9"/>
  <c r="A135" i="9"/>
  <c r="B136" i="9"/>
  <c r="E135" i="9"/>
  <c r="D135" i="9"/>
  <c r="G135" i="9"/>
  <c r="F135" i="9"/>
  <c r="G136" i="10" l="1"/>
  <c r="F136" i="10"/>
  <c r="E136" i="10"/>
  <c r="D136" i="10"/>
  <c r="C136" i="10"/>
  <c r="A136" i="10"/>
  <c r="B137" i="10"/>
  <c r="G136" i="9"/>
  <c r="F136" i="9"/>
  <c r="E136" i="9"/>
  <c r="D136" i="9"/>
  <c r="C136" i="9"/>
  <c r="B137" i="9"/>
  <c r="A136" i="9"/>
  <c r="A137" i="10" l="1"/>
  <c r="B138" i="10"/>
  <c r="G137" i="10"/>
  <c r="F137" i="10"/>
  <c r="C137" i="10"/>
  <c r="E137" i="10"/>
  <c r="D137" i="10"/>
  <c r="A137" i="9"/>
  <c r="B138" i="9"/>
  <c r="G137" i="9"/>
  <c r="C137" i="9"/>
  <c r="F137" i="9"/>
  <c r="D137" i="9"/>
  <c r="E137" i="9"/>
  <c r="F138" i="10" l="1"/>
  <c r="E138" i="10"/>
  <c r="D138" i="10"/>
  <c r="C138" i="10"/>
  <c r="A138" i="10"/>
  <c r="B139" i="10"/>
  <c r="G138" i="10"/>
  <c r="F138" i="9"/>
  <c r="E138" i="9"/>
  <c r="D138" i="9"/>
  <c r="C138" i="9"/>
  <c r="A138" i="9"/>
  <c r="G138" i="9"/>
  <c r="B139" i="9"/>
  <c r="B140" i="10" l="1"/>
  <c r="G139" i="10"/>
  <c r="F139" i="10"/>
  <c r="E139" i="10"/>
  <c r="D139" i="10"/>
  <c r="A139" i="10"/>
  <c r="C139" i="10"/>
  <c r="B140" i="9"/>
  <c r="G139" i="9"/>
  <c r="F139" i="9"/>
  <c r="E139" i="9"/>
  <c r="A139" i="9"/>
  <c r="C139" i="9"/>
  <c r="D139" i="9"/>
  <c r="D140" i="10" l="1"/>
  <c r="C140" i="10"/>
  <c r="A140" i="10"/>
  <c r="B141" i="10"/>
  <c r="F140" i="10"/>
  <c r="G140" i="10"/>
  <c r="E140" i="10"/>
  <c r="D140" i="9"/>
  <c r="C140" i="9"/>
  <c r="A140" i="9"/>
  <c r="F140" i="9"/>
  <c r="E140" i="9"/>
  <c r="B141" i="9"/>
  <c r="G140" i="9"/>
  <c r="B142" i="10" l="1"/>
  <c r="G141" i="10"/>
  <c r="F141" i="10"/>
  <c r="E141" i="10"/>
  <c r="D141" i="10"/>
  <c r="C141" i="10"/>
  <c r="A141" i="10"/>
  <c r="B142" i="9"/>
  <c r="G141" i="9"/>
  <c r="F141" i="9"/>
  <c r="E141" i="9"/>
  <c r="D141" i="9"/>
  <c r="C141" i="9"/>
  <c r="A141" i="9"/>
  <c r="A142" i="10" l="1"/>
  <c r="B143" i="10"/>
  <c r="G142" i="10"/>
  <c r="F142" i="10"/>
  <c r="E142" i="10"/>
  <c r="D142" i="10"/>
  <c r="C142" i="10"/>
  <c r="A142" i="9"/>
  <c r="B143" i="9"/>
  <c r="G142" i="9"/>
  <c r="D142" i="9"/>
  <c r="C142" i="9"/>
  <c r="F142" i="9"/>
  <c r="E142" i="9"/>
  <c r="G143" i="10" l="1"/>
  <c r="F143" i="10"/>
  <c r="E143" i="10"/>
  <c r="D143" i="10"/>
  <c r="C143" i="10"/>
  <c r="A143" i="10"/>
  <c r="G143" i="9"/>
  <c r="F143" i="9"/>
  <c r="E143" i="9"/>
  <c r="D143" i="9"/>
  <c r="C143" i="9"/>
  <c r="A143" i="9"/>
</calcChain>
</file>

<file path=xl/sharedStrings.xml><?xml version="1.0" encoding="utf-8"?>
<sst xmlns="http://schemas.openxmlformats.org/spreadsheetml/2006/main" count="118" uniqueCount="72">
  <si>
    <t>Lisa 3</t>
  </si>
  <si>
    <t>üürilepingule nr KPJ-4/2020-297</t>
  </si>
  <si>
    <t>Üürnik</t>
  </si>
  <si>
    <t>Tallinna Vangla</t>
  </si>
  <si>
    <t>Üüripinna aadress</t>
  </si>
  <si>
    <t>Kuninga tn 22, Pärnu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</si>
  <si>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</si>
  <si>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</si>
  <si>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</si>
  <si>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</si>
  <si>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</si>
  <si>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</si>
  <si>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</si>
  <si>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</si>
  <si>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</si>
  <si>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</si>
  <si>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</si>
  <si>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</si>
  <si>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</si>
  <si>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</si>
  <si>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</si>
  <si>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</si>
  <si>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</si>
  <si>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</si>
  <si>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</si>
  <si>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</si>
  <si>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</si>
  <si>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</si>
  <si>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</si>
  <si>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</si>
  <si>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</si>
  <si>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</si>
  <si>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</si>
  <si>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</si>
  <si>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</si>
  <si>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</si>
  <si>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</si>
  <si>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</si>
  <si>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</si>
  <si>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</si>
  <si>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</si>
  <si>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</si>
  <si>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</si>
  <si>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</si>
  <si>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</si>
  <si>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</si>
  <si>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</si>
  <si>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</si>
  <si>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</si>
  <si>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</si>
  <si>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</si>
  <si>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</si>
  <si>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</si>
  <si>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</si>
  <si>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</si>
  <si>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</si>
  <si>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</si>
  <si>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</si>
  <si>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</si>
  <si>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</si>
  <si>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</si>
  <si>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</si>
  <si>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</si>
  <si>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</si>
  <si>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</si>
  <si>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</si>
  <si>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Kapitalikomponendi annuiteetmaksegraafik - Kuninga tn 22, Pärnu linn</t>
  </si>
  <si>
    <t>Kapitali tulumäär 2024 II pa</t>
  </si>
  <si>
    <t>Üür ja kõrvalteenuste tasu 01.01.2025 - 31.12.2025</t>
  </si>
  <si>
    <t>Kapitalikomponent pisiparendus lisa 6.1 alusel</t>
  </si>
  <si>
    <t>Kapitalikomponent tavasisustus lisa 6.1 alusel</t>
  </si>
  <si>
    <t>Remonttööd (tavasisustus 6.1 alusel)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</si>
</sst>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00%"/>
    <numFmt numFmtId="166" formatCode="d&quot;.&quot;mm&quot;.&quot;yyyy"/>
    <numFmt numFmtId="167" formatCode="#,##0.00&quot; &quot;;[Red]&quot;-&quot;#,##0.00&quot; &quot;"/>
    <numFmt numFmtId="168" formatCode="0.0%"/>
    <numFmt numFmtId="169" formatCode="#,##0.000"/>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6"/>
      <color rgb="FF00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66">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8" fillId="0" borderId="0" xfId="0" applyFont="1" applyAlignment="1">
      <alignment horizontal="center"/>
    </xf>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4"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5" fillId="3" borderId="0" xfId="1" applyFont="1" applyFill="1"/>
    <xf numFmtId="165" fontId="6" fillId="6" borderId="0" xfId="1" applyNumberFormat="1" applyFill="1"/>
    <xf numFmtId="0" fontId="16" fillId="5" borderId="38" xfId="1" applyFont="1" applyFill="1" applyBorder="1" applyAlignment="1">
      <alignment horizontal="right"/>
    </xf>
    <xf numFmtId="166" fontId="17" fillId="5" borderId="0" xfId="1" applyNumberFormat="1" applyFont="1" applyFill="1"/>
    <xf numFmtId="167"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8" fillId="7" borderId="0" xfId="0" applyFont="1" applyFill="1" applyProtection="1">
      <protection hidden="1"/>
    </xf>
    <xf numFmtId="0" fontId="0" fillId="7" borderId="0" xfId="0" applyFill="1"/>
    <xf numFmtId="0" fontId="18" fillId="7" borderId="0" xfId="0" applyFont="1" applyFill="1" applyProtection="1">
      <protection locked="0" hidden="1"/>
    </xf>
    <xf numFmtId="164" fontId="18" fillId="7" borderId="0" xfId="0" applyNumberFormat="1" applyFont="1" applyFill="1" applyProtection="1">
      <protection hidden="1"/>
    </xf>
    <xf numFmtId="168"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7"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9"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0" fillId="3" borderId="21"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0" fontId="4" fillId="6" borderId="27" xfId="1" applyFont="1" applyFill="1" applyBorder="1"/>
    <xf numFmtId="0" fontId="4" fillId="5" borderId="28" xfId="1" applyFont="1" applyFill="1" applyBorder="1"/>
    <xf numFmtId="0" fontId="27" fillId="3" borderId="28" xfId="0" applyFont="1" applyFill="1" applyBorder="1"/>
    <xf numFmtId="166" fontId="4" fillId="6" borderId="28" xfId="1" applyNumberFormat="1" applyFont="1" applyFill="1" applyBorder="1"/>
    <xf numFmtId="0" fontId="4" fillId="6" borderId="30" xfId="1" applyFont="1" applyFill="1" applyBorder="1"/>
    <xf numFmtId="0" fontId="27" fillId="3" borderId="0" xfId="0" applyFont="1" applyFill="1"/>
    <xf numFmtId="0" fontId="4" fillId="6" borderId="0" xfId="1" applyFont="1" applyFill="1"/>
    <xf numFmtId="166" fontId="27" fillId="3" borderId="0" xfId="0" applyNumberFormat="1" applyFont="1" applyFill="1"/>
    <xf numFmtId="3" fontId="4" fillId="6" borderId="0" xfId="1" applyNumberFormat="1" applyFont="1" applyFill="1"/>
    <xf numFmtId="10" fontId="4" fillId="6" borderId="0" xfId="2"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0" fontId="10" fillId="0" borderId="0" xfId="0" applyFont="1" applyAlignment="1">
      <alignment horizontal="right"/>
    </xf>
    <xf numFmtId="3" fontId="2" fillId="0" borderId="0" xfId="0" applyNumberFormat="1" applyFont="1" applyAlignment="1">
      <alignment horizontal="right"/>
    </xf>
    <xf numFmtId="4" fontId="8" fillId="3" borderId="6" xfId="0" applyNumberFormat="1" applyFont="1" applyFill="1" applyBorder="1" applyAlignment="1">
      <alignment horizontal="right" wrapText="1"/>
    </xf>
    <xf numFmtId="2" fontId="13" fillId="5" borderId="0" xfId="1" applyNumberFormat="1" applyFont="1" applyFill="1" applyAlignment="1">
      <alignment horizontal="right"/>
    </xf>
    <xf numFmtId="2" fontId="4" fillId="5" borderId="0" xfId="1" applyNumberFormat="1" applyFont="1" applyFill="1" applyAlignment="1">
      <alignment horizontal="right"/>
    </xf>
    <xf numFmtId="0" fontId="28" fillId="5" borderId="0" xfId="1" applyFont="1" applyFill="1"/>
    <xf numFmtId="2" fontId="28"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6" fontId="6" fillId="6" borderId="28" xfId="1" applyNumberFormat="1" applyFill="1" applyBorder="1"/>
    <xf numFmtId="0" fontId="6" fillId="6" borderId="30" xfId="1" applyFill="1" applyBorder="1"/>
    <xf numFmtId="0" fontId="0" fillId="3" borderId="0" xfId="0" applyFill="1" applyAlignment="1">
      <alignment horizontal="right"/>
    </xf>
    <xf numFmtId="166"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8" fontId="6" fillId="6" borderId="32" xfId="1" applyNumberFormat="1" applyFill="1" applyBorder="1"/>
    <xf numFmtId="2" fontId="15" fillId="3" borderId="0" xfId="1" applyNumberFormat="1" applyFont="1" applyFill="1"/>
    <xf numFmtId="169" fontId="0" fillId="3" borderId="0" xfId="0" applyNumberFormat="1" applyFill="1" applyProtection="1">
      <protection hidden="1"/>
    </xf>
    <xf numFmtId="2" fontId="16" fillId="5" borderId="38" xfId="1" applyNumberFormat="1" applyFont="1" applyFill="1" applyBorder="1" applyAlignment="1">
      <alignment horizontal="right"/>
    </xf>
    <xf numFmtId="4" fontId="8" fillId="0" borderId="6" xfId="0" applyNumberFormat="1" applyFont="1" applyBorder="1" applyAlignment="1">
      <alignment horizontal="right" wrapText="1"/>
    </xf>
    <xf numFmtId="4" fontId="6" fillId="6" borderId="0" xfId="1" applyNumberFormat="1" applyFill="1"/>
    <xf numFmtId="4" fontId="8" fillId="3" borderId="21" xfId="0" applyNumberFormat="1" applyFont="1" applyFill="1" applyBorder="1" applyAlignment="1">
      <alignment wrapText="1"/>
    </xf>
    <xf numFmtId="0" fontId="25" fillId="0" borderId="0" xfId="0" applyFont="1" applyAlignment="1">
      <alignment horizontal="left" vertical="center" wrapText="1"/>
    </xf>
    <xf numFmtId="0" fontId="24" fillId="0" borderId="0" xfId="0" applyFont="1" applyAlignment="1">
      <alignment horizont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168" fontId="4" fillId="0" borderId="32" xfId="1" applyNumberFormat="1" applyFont="1" applyBorder="1"/>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6BC4AB24-506B-46FB-A591-F7715ACEB25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erliK\Desktop\Lisa%203_&#220;&#252;r%20ja%20k&#245;rvaltehhhenuste%20tasud_Kuninga%20tn%2022_Tallinna%20Vangla.xlsx" TargetMode="External"/><Relationship Id="rId1" Type="http://schemas.openxmlformats.org/officeDocument/2006/relationships/externalLinkPath" Target="file:///C:\Users\KerliK\Desktop\Lisa%203_&#220;&#252;r%20ja%20k&#245;rvaltehhhenuste%20tasud_Kuninga%20tn%2022_Tallinna%20Vang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s>
    <sheetDataSet>
      <sheetData sheetId="0">
        <row r="7">
          <cell r="D7" t="str">
            <v>Kuninga tn 22, Pärnu</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90" zoomScaleNormal="90" workbookViewId="0"/>
  </sheetViews>
  <sheetFormatPr defaultColWidth="9.1796875" defaultRowHeight="14" x14ac:dyDescent="0.3"/>
  <cols>
    <col min="1" max="1" width="5.453125" style="1" customWidth="1"/>
    <col min="2" max="2" width="7.54296875" style="1" customWidth="1"/>
    <col min="3" max="3" width="7.81640625" style="1" customWidth="1"/>
    <col min="4" max="4" width="60.1796875" style="1" customWidth="1"/>
    <col min="5" max="6" width="17.453125" style="1" customWidth="1"/>
    <col min="7" max="8" width="27.453125" style="1" customWidth="1"/>
    <col min="9" max="9" width="10.1796875" style="1" bestFit="1" customWidth="1"/>
    <col min="10" max="16384" width="9.1796875" style="1"/>
  </cols>
  <sheetData>
    <row r="1" spans="1:15" x14ac:dyDescent="0.3">
      <c r="H1" s="103" t="s">
        <v>0</v>
      </c>
    </row>
    <row r="2" spans="1:15" ht="15" customHeight="1" x14ac:dyDescent="0.3">
      <c r="H2" s="103" t="s">
        <v>1</v>
      </c>
    </row>
    <row r="3" spans="1:15" ht="15" customHeight="1" x14ac:dyDescent="0.3"/>
    <row r="4" spans="1:15" ht="17.5" customHeight="1" x14ac:dyDescent="0.35">
      <c r="A4" s="146" t="s">
        <v>68</v>
      </c>
      <c r="B4" s="146"/>
      <c r="C4" s="146"/>
      <c r="D4" s="146"/>
      <c r="E4" s="146"/>
      <c r="F4" s="146"/>
      <c r="G4" s="146"/>
      <c r="H4" s="146"/>
    </row>
    <row r="5" spans="1:15" ht="16.5" customHeight="1" x14ac:dyDescent="0.3"/>
    <row r="6" spans="1:15" x14ac:dyDescent="0.3">
      <c r="C6" s="3" t="s">
        <v>2</v>
      </c>
      <c r="D6" s="7" t="s">
        <v>3</v>
      </c>
    </row>
    <row r="7" spans="1:15" x14ac:dyDescent="0.3">
      <c r="C7" s="3" t="s">
        <v>4</v>
      </c>
      <c r="D7" s="4" t="s">
        <v>5</v>
      </c>
      <c r="H7" s="57"/>
    </row>
    <row r="8" spans="1:15" x14ac:dyDescent="0.3">
      <c r="E8" s="8"/>
      <c r="F8" s="8"/>
      <c r="G8" s="3"/>
      <c r="H8" s="57"/>
    </row>
    <row r="9" spans="1:15" ht="16.5" x14ac:dyDescent="0.3">
      <c r="D9" s="5" t="s">
        <v>6</v>
      </c>
      <c r="E9" s="6">
        <v>216.2</v>
      </c>
      <c r="F9" s="7" t="s">
        <v>7</v>
      </c>
    </row>
    <row r="10" spans="1:15" ht="16.5" x14ac:dyDescent="0.3">
      <c r="D10" s="5" t="s">
        <v>8</v>
      </c>
      <c r="E10" s="100">
        <v>896</v>
      </c>
      <c r="F10" s="7" t="s">
        <v>7</v>
      </c>
      <c r="G10" s="8"/>
    </row>
    <row r="11" spans="1:15" ht="14.5" thickBot="1" x14ac:dyDescent="0.35">
      <c r="D11" s="118"/>
      <c r="E11" s="119"/>
      <c r="F11" s="8"/>
      <c r="G11" s="8"/>
    </row>
    <row r="12" spans="1:15" ht="16.5" x14ac:dyDescent="0.3">
      <c r="B12" s="9" t="s">
        <v>9</v>
      </c>
      <c r="C12" s="48"/>
      <c r="D12" s="48"/>
      <c r="E12" s="10" t="s">
        <v>10</v>
      </c>
      <c r="F12" s="44" t="s">
        <v>11</v>
      </c>
      <c r="G12" s="41" t="s">
        <v>12</v>
      </c>
      <c r="H12" s="11" t="s">
        <v>13</v>
      </c>
    </row>
    <row r="13" spans="1:15" ht="15" customHeight="1" x14ac:dyDescent="0.3">
      <c r="B13" s="47"/>
      <c r="C13" s="58" t="s">
        <v>14</v>
      </c>
      <c r="D13" s="59"/>
      <c r="E13" s="120">
        <f>F13/$E$9</f>
        <v>1.5116096207215541</v>
      </c>
      <c r="F13" s="144">
        <f>'Annuiteetgraafik BIL'!F17</f>
        <v>326.81</v>
      </c>
      <c r="G13" s="162" t="s">
        <v>15</v>
      </c>
      <c r="H13" s="157"/>
      <c r="I13" s="60"/>
      <c r="M13" s="3"/>
      <c r="N13" s="60"/>
      <c r="O13" s="61"/>
    </row>
    <row r="14" spans="1:15" ht="15" customHeight="1" x14ac:dyDescent="0.3">
      <c r="B14" s="47"/>
      <c r="C14" s="58" t="s">
        <v>69</v>
      </c>
      <c r="D14" s="59"/>
      <c r="E14" s="120">
        <f t="shared" ref="E14:E20" si="0">F14/$E$9</f>
        <v>1.8011961230689799</v>
      </c>
      <c r="F14" s="144">
        <f>'Annuiteetgraafik PP (lisa 6.1)'!F15</f>
        <v>389.41860180751343</v>
      </c>
      <c r="G14" s="163"/>
      <c r="H14" s="158"/>
      <c r="I14" s="60"/>
      <c r="M14" s="3"/>
      <c r="N14" s="60"/>
      <c r="O14" s="61"/>
    </row>
    <row r="15" spans="1:15" ht="15" customHeight="1" x14ac:dyDescent="0.3">
      <c r="B15" s="47"/>
      <c r="C15" s="58" t="s">
        <v>70</v>
      </c>
      <c r="D15" s="59"/>
      <c r="E15" s="120">
        <f t="shared" si="0"/>
        <v>0.31829962369361731</v>
      </c>
      <c r="F15" s="144">
        <f>'Annuiteetgraafik TS (lisa 6.1)'!F15</f>
        <v>68.816378642560053</v>
      </c>
      <c r="G15" s="163"/>
      <c r="H15" s="158"/>
      <c r="I15" s="60"/>
      <c r="M15" s="3"/>
      <c r="N15" s="60"/>
      <c r="O15" s="61"/>
    </row>
    <row r="16" spans="1:15" ht="15" customHeight="1" x14ac:dyDescent="0.3">
      <c r="B16" s="13">
        <v>400</v>
      </c>
      <c r="C16" s="151" t="s">
        <v>16</v>
      </c>
      <c r="D16" s="152"/>
      <c r="E16" s="142">
        <f t="shared" si="0"/>
        <v>4.2900092506938021</v>
      </c>
      <c r="F16" s="144">
        <v>927.5</v>
      </c>
      <c r="G16" s="163"/>
      <c r="H16" s="158"/>
      <c r="M16" s="3"/>
      <c r="N16" s="60"/>
      <c r="O16" s="61"/>
    </row>
    <row r="17" spans="2:15" ht="15" customHeight="1" x14ac:dyDescent="0.3">
      <c r="B17" s="13">
        <v>400</v>
      </c>
      <c r="C17" s="49" t="s">
        <v>71</v>
      </c>
      <c r="D17" s="50"/>
      <c r="E17" s="120">
        <f t="shared" si="0"/>
        <v>7.8448586832743847E-3</v>
      </c>
      <c r="F17" s="144">
        <v>1.696058447323922</v>
      </c>
      <c r="G17" s="164"/>
      <c r="H17" s="158"/>
      <c r="M17" s="3"/>
      <c r="N17" s="60"/>
      <c r="O17" s="61"/>
    </row>
    <row r="18" spans="2:15" ht="15" customHeight="1" x14ac:dyDescent="0.3">
      <c r="B18" s="13">
        <v>100</v>
      </c>
      <c r="C18" s="49" t="s">
        <v>17</v>
      </c>
      <c r="D18" s="50"/>
      <c r="E18" s="120">
        <f t="shared" si="0"/>
        <v>0.34690749306197971</v>
      </c>
      <c r="F18" s="45">
        <v>75.001400000000004</v>
      </c>
      <c r="G18" s="153" t="s">
        <v>18</v>
      </c>
      <c r="H18" s="158"/>
      <c r="I18" s="60"/>
      <c r="M18" s="3"/>
      <c r="N18" s="60"/>
      <c r="O18" s="61"/>
    </row>
    <row r="19" spans="2:15" ht="15" customHeight="1" x14ac:dyDescent="0.3">
      <c r="B19" s="13">
        <v>200</v>
      </c>
      <c r="C19" s="12" t="s">
        <v>19</v>
      </c>
      <c r="D19" s="40"/>
      <c r="E19" s="120">
        <f t="shared" si="0"/>
        <v>0.65806244218316379</v>
      </c>
      <c r="F19" s="45">
        <v>142.2731</v>
      </c>
      <c r="G19" s="154"/>
      <c r="H19" s="158"/>
      <c r="I19" s="60"/>
      <c r="M19" s="3"/>
      <c r="N19" s="60"/>
      <c r="O19" s="61"/>
    </row>
    <row r="20" spans="2:15" ht="15" customHeight="1" x14ac:dyDescent="0.3">
      <c r="B20" s="13">
        <v>500</v>
      </c>
      <c r="C20" s="12" t="s">
        <v>20</v>
      </c>
      <c r="D20" s="40"/>
      <c r="E20" s="120">
        <f t="shared" si="0"/>
        <v>1.0815911193339502E-2</v>
      </c>
      <c r="F20" s="45">
        <v>2.3384</v>
      </c>
      <c r="G20" s="155"/>
      <c r="H20" s="159"/>
      <c r="I20" s="60"/>
      <c r="M20" s="3"/>
      <c r="N20" s="60"/>
      <c r="O20" s="61"/>
    </row>
    <row r="21" spans="2:15" x14ac:dyDescent="0.3">
      <c r="B21" s="14"/>
      <c r="C21" s="15" t="s">
        <v>21</v>
      </c>
      <c r="D21" s="15"/>
      <c r="E21" s="16">
        <f t="shared" ref="E21:F21" si="1">SUM(E13:E20)</f>
        <v>8.9447453232997116</v>
      </c>
      <c r="F21" s="46">
        <f t="shared" si="1"/>
        <v>1933.8539388973977</v>
      </c>
      <c r="G21" s="42"/>
      <c r="H21" s="17"/>
      <c r="I21" s="60"/>
      <c r="N21" s="60"/>
      <c r="O21" s="61"/>
    </row>
    <row r="22" spans="2:15" x14ac:dyDescent="0.3">
      <c r="B22" s="18"/>
      <c r="C22" s="19"/>
      <c r="D22" s="19"/>
      <c r="E22" s="20"/>
      <c r="F22" s="52"/>
      <c r="G22" s="55"/>
      <c r="H22" s="21"/>
      <c r="I22" s="60"/>
      <c r="N22" s="60"/>
      <c r="O22" s="61"/>
    </row>
    <row r="23" spans="2:15" ht="16.5" x14ac:dyDescent="0.3">
      <c r="B23" s="22" t="s">
        <v>22</v>
      </c>
      <c r="C23" s="15"/>
      <c r="D23" s="15"/>
      <c r="E23" s="23" t="s">
        <v>10</v>
      </c>
      <c r="F23" s="51" t="s">
        <v>11</v>
      </c>
      <c r="G23" s="53" t="s">
        <v>12</v>
      </c>
      <c r="H23" s="24" t="s">
        <v>13</v>
      </c>
      <c r="I23" s="60"/>
      <c r="N23" s="60"/>
      <c r="O23" s="61"/>
    </row>
    <row r="24" spans="2:15" ht="15.75" customHeight="1" x14ac:dyDescent="0.3">
      <c r="B24" s="13">
        <v>300</v>
      </c>
      <c r="C24" s="152" t="s">
        <v>23</v>
      </c>
      <c r="D24" s="156"/>
      <c r="E24" s="104">
        <f>F24/$E$9</f>
        <v>1.6635032377428309</v>
      </c>
      <c r="F24" s="97">
        <v>359.64940000000001</v>
      </c>
      <c r="G24" s="95" t="s">
        <v>24</v>
      </c>
      <c r="H24" s="147" t="s">
        <v>25</v>
      </c>
      <c r="M24" s="3"/>
      <c r="N24" s="60"/>
      <c r="O24" s="61"/>
    </row>
    <row r="25" spans="2:15" ht="15" customHeight="1" x14ac:dyDescent="0.3">
      <c r="B25" s="13">
        <v>600</v>
      </c>
      <c r="C25" s="12" t="s">
        <v>26</v>
      </c>
      <c r="D25" s="40"/>
      <c r="E25" s="104"/>
      <c r="F25" s="97"/>
      <c r="G25" s="96"/>
      <c r="H25" s="148"/>
      <c r="I25" s="60"/>
      <c r="M25" s="3"/>
      <c r="N25" s="60"/>
      <c r="O25" s="61"/>
    </row>
    <row r="26" spans="2:15" ht="15" customHeight="1" x14ac:dyDescent="0.3">
      <c r="B26" s="13"/>
      <c r="C26" s="12">
        <v>610</v>
      </c>
      <c r="D26" s="40" t="s">
        <v>27</v>
      </c>
      <c r="E26" s="104">
        <f t="shared" ref="E26:E29" si="2">F26/$E$9</f>
        <v>0.82445440696114713</v>
      </c>
      <c r="F26" s="97">
        <v>178.24704278499999</v>
      </c>
      <c r="G26" s="160" t="s">
        <v>28</v>
      </c>
      <c r="H26" s="148"/>
      <c r="I26" s="60"/>
      <c r="M26" s="3"/>
      <c r="N26" s="60"/>
      <c r="O26" s="61"/>
    </row>
    <row r="27" spans="2:15" x14ac:dyDescent="0.3">
      <c r="B27" s="13"/>
      <c r="C27" s="12">
        <v>620</v>
      </c>
      <c r="D27" s="40" t="s">
        <v>29</v>
      </c>
      <c r="E27" s="104">
        <f t="shared" si="2"/>
        <v>0.96540172790934331</v>
      </c>
      <c r="F27" s="97">
        <v>208.71985357400001</v>
      </c>
      <c r="G27" s="161"/>
      <c r="H27" s="148"/>
      <c r="I27" s="60"/>
      <c r="M27" s="3"/>
      <c r="N27" s="60"/>
      <c r="O27" s="61"/>
    </row>
    <row r="28" spans="2:15" x14ac:dyDescent="0.3">
      <c r="B28" s="13"/>
      <c r="C28" s="12">
        <v>630</v>
      </c>
      <c r="D28" s="40" t="s">
        <v>30</v>
      </c>
      <c r="E28" s="104">
        <f t="shared" si="2"/>
        <v>3.5970033311748383E-2</v>
      </c>
      <c r="F28" s="97">
        <v>7.7767212020000001</v>
      </c>
      <c r="G28" s="161"/>
      <c r="H28" s="148"/>
      <c r="I28" s="60"/>
      <c r="M28" s="3"/>
      <c r="N28" s="60"/>
      <c r="O28" s="61"/>
    </row>
    <row r="29" spans="2:15" x14ac:dyDescent="0.3">
      <c r="B29" s="13">
        <v>700</v>
      </c>
      <c r="C29" s="152" t="s">
        <v>31</v>
      </c>
      <c r="D29" s="156"/>
      <c r="E29" s="104">
        <f t="shared" si="2"/>
        <v>1.802358926919519E-2</v>
      </c>
      <c r="F29" s="97">
        <v>3.8967000000000001</v>
      </c>
      <c r="G29" s="95" t="s">
        <v>24</v>
      </c>
      <c r="H29" s="148"/>
      <c r="I29" s="60"/>
      <c r="M29" s="3"/>
      <c r="N29" s="60"/>
      <c r="O29" s="61"/>
    </row>
    <row r="30" spans="2:15" ht="14.5" thickBot="1" x14ac:dyDescent="0.35">
      <c r="B30" s="25"/>
      <c r="C30" s="26" t="s">
        <v>32</v>
      </c>
      <c r="D30" s="26"/>
      <c r="E30" s="98">
        <f t="shared" ref="E30:F30" si="3">SUM(E24:E29)</f>
        <v>3.5073529951942648</v>
      </c>
      <c r="F30" s="99">
        <f t="shared" si="3"/>
        <v>758.28971756099997</v>
      </c>
      <c r="G30" s="43"/>
      <c r="H30" s="27"/>
      <c r="I30" s="60"/>
      <c r="N30" s="60"/>
      <c r="O30" s="61"/>
    </row>
    <row r="31" spans="2:15" ht="17.25" customHeight="1" x14ac:dyDescent="0.3">
      <c r="B31" s="28"/>
      <c r="C31" s="8"/>
      <c r="D31" s="8"/>
      <c r="E31" s="29"/>
      <c r="F31" s="30"/>
      <c r="G31" s="31"/>
      <c r="I31" s="60"/>
    </row>
    <row r="32" spans="2:15" x14ac:dyDescent="0.3">
      <c r="B32" s="149" t="s">
        <v>33</v>
      </c>
      <c r="C32" s="149"/>
      <c r="D32" s="149"/>
      <c r="E32" s="29">
        <f t="shared" ref="E32:F32" si="4">E30+E21</f>
        <v>12.452098318493977</v>
      </c>
      <c r="F32" s="30">
        <f t="shared" si="4"/>
        <v>2692.1436564583978</v>
      </c>
      <c r="G32" s="31"/>
    </row>
    <row r="33" spans="2:8" x14ac:dyDescent="0.3">
      <c r="B33" s="28" t="s">
        <v>34</v>
      </c>
      <c r="C33" s="56"/>
      <c r="D33" s="32">
        <v>0.22</v>
      </c>
      <c r="E33" s="93">
        <f>E32*D33</f>
        <v>2.7394616300686749</v>
      </c>
      <c r="F33" s="30">
        <f>F32*D33</f>
        <v>592.27160442084755</v>
      </c>
    </row>
    <row r="34" spans="2:8" x14ac:dyDescent="0.3">
      <c r="B34" s="8" t="s">
        <v>35</v>
      </c>
      <c r="C34" s="8"/>
      <c r="D34" s="8"/>
      <c r="E34" s="29">
        <f t="shared" ref="E34:F34" si="5">E33+E32</f>
        <v>15.191559948562652</v>
      </c>
      <c r="F34" s="30">
        <f t="shared" si="5"/>
        <v>3284.4152608792456</v>
      </c>
      <c r="G34" s="31"/>
    </row>
    <row r="35" spans="2:8" x14ac:dyDescent="0.3">
      <c r="B35" s="8" t="s">
        <v>36</v>
      </c>
      <c r="C35" s="8"/>
      <c r="D35" s="8"/>
      <c r="E35" s="33" t="s">
        <v>37</v>
      </c>
      <c r="F35" s="30">
        <f>F32*12</f>
        <v>32305.723877500772</v>
      </c>
      <c r="G35" s="34"/>
      <c r="H35" s="35"/>
    </row>
    <row r="36" spans="2:8" ht="14.5" thickBot="1" x14ac:dyDescent="0.35">
      <c r="B36" s="8" t="s">
        <v>38</v>
      </c>
      <c r="C36" s="8"/>
      <c r="D36" s="8"/>
      <c r="E36" s="36" t="s">
        <v>37</v>
      </c>
      <c r="F36" s="37">
        <f>F34*12</f>
        <v>39412.983130550943</v>
      </c>
      <c r="G36" s="38"/>
      <c r="H36" s="39"/>
    </row>
    <row r="37" spans="2:8" ht="15.5" x14ac:dyDescent="0.35">
      <c r="B37" s="150"/>
      <c r="C37" s="150"/>
      <c r="D37" s="150"/>
    </row>
    <row r="38" spans="2:8" ht="52.5" customHeight="1" x14ac:dyDescent="0.3">
      <c r="B38" s="145" t="s">
        <v>39</v>
      </c>
      <c r="C38" s="145"/>
      <c r="D38" s="145"/>
      <c r="E38" s="145"/>
      <c r="F38" s="145"/>
      <c r="G38" s="145"/>
      <c r="H38" s="145"/>
    </row>
    <row r="39" spans="2:8" ht="15.5" x14ac:dyDescent="0.35">
      <c r="B39" s="94"/>
      <c r="C39" s="2"/>
      <c r="D39" s="2"/>
    </row>
    <row r="40" spans="2:8" ht="15.5" x14ac:dyDescent="0.35">
      <c r="B40" s="2"/>
      <c r="C40" s="2"/>
      <c r="D40" s="2"/>
    </row>
    <row r="41" spans="2:8" x14ac:dyDescent="0.3">
      <c r="B41" s="8" t="s">
        <v>40</v>
      </c>
      <c r="C41" s="8"/>
      <c r="D41" s="8"/>
      <c r="E41" s="8" t="s">
        <v>41</v>
      </c>
    </row>
    <row r="43" spans="2:8" x14ac:dyDescent="0.3">
      <c r="B43" s="54" t="s">
        <v>42</v>
      </c>
      <c r="C43" s="54"/>
      <c r="D43" s="54"/>
      <c r="E43" s="54" t="s">
        <v>42</v>
      </c>
      <c r="F43" s="54"/>
    </row>
    <row r="44" spans="2:8" ht="15.5" x14ac:dyDescent="0.35">
      <c r="B44" s="2"/>
      <c r="C44" s="2"/>
      <c r="D44" s="2"/>
    </row>
  </sheetData>
  <mergeCells count="12">
    <mergeCell ref="B38:H38"/>
    <mergeCell ref="A4:H4"/>
    <mergeCell ref="H24:H29"/>
    <mergeCell ref="B32:D32"/>
    <mergeCell ref="B37:D37"/>
    <mergeCell ref="C16:D16"/>
    <mergeCell ref="G18:G20"/>
    <mergeCell ref="C24:D24"/>
    <mergeCell ref="C29:D29"/>
    <mergeCell ref="H13:H20"/>
    <mergeCell ref="G26:G28"/>
    <mergeCell ref="G13:G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3897-83D4-409C-9D74-D12D72A02BCD}">
  <dimension ref="A1:P136"/>
  <sheetViews>
    <sheetView zoomScaleNormal="100" workbookViewId="0">
      <selection activeCell="L24" sqref="L24"/>
    </sheetView>
  </sheetViews>
  <sheetFormatPr defaultColWidth="9.1796875" defaultRowHeight="14.5" x14ac:dyDescent="0.35"/>
  <cols>
    <col min="1" max="1" width="9.1796875" style="70" customWidth="1"/>
    <col min="2" max="2" width="7.81640625" style="70" customWidth="1"/>
    <col min="3" max="3" width="14.54296875" style="70" customWidth="1"/>
    <col min="4" max="4" width="14.453125" style="70" customWidth="1"/>
    <col min="5" max="7" width="14.54296875" style="70" customWidth="1"/>
    <col min="8" max="10" width="9.1796875" style="70"/>
    <col min="11" max="11" width="11" style="70" customWidth="1"/>
    <col min="12" max="16384" width="9.1796875" style="70"/>
  </cols>
  <sheetData>
    <row r="1" spans="1:16" x14ac:dyDescent="0.35">
      <c r="A1" s="62"/>
      <c r="B1" s="62"/>
      <c r="C1" s="62"/>
      <c r="D1" s="62"/>
      <c r="E1" s="62"/>
      <c r="F1" s="62"/>
      <c r="G1" s="63"/>
    </row>
    <row r="2" spans="1:16" x14ac:dyDescent="0.35">
      <c r="A2" s="62"/>
      <c r="B2" s="62"/>
      <c r="C2" s="62"/>
      <c r="D2" s="62"/>
      <c r="E2" s="62"/>
      <c r="F2" s="64"/>
      <c r="G2" s="65"/>
    </row>
    <row r="3" spans="1:16" x14ac:dyDescent="0.35">
      <c r="A3" s="62"/>
      <c r="B3" s="62"/>
      <c r="C3" s="62"/>
      <c r="D3" s="62"/>
      <c r="E3" s="62"/>
      <c r="F3" s="64"/>
      <c r="G3" s="65"/>
      <c r="K3" s="83" t="s">
        <v>2</v>
      </c>
      <c r="L3" s="83" t="s">
        <v>43</v>
      </c>
      <c r="M3" s="84"/>
    </row>
    <row r="4" spans="1:16" ht="18.5" x14ac:dyDescent="0.45">
      <c r="A4" s="62"/>
      <c r="B4" s="101" t="s">
        <v>44</v>
      </c>
      <c r="C4" s="62"/>
      <c r="D4" s="62"/>
      <c r="E4" s="66"/>
      <c r="F4" s="102" t="str">
        <f>'[1]Lisa 3'!D7</f>
        <v>Kuninga tn 22, Pärnu</v>
      </c>
      <c r="G4" s="62"/>
      <c r="K4" s="85" t="s">
        <v>45</v>
      </c>
      <c r="L4" s="86">
        <v>216.2</v>
      </c>
      <c r="M4" s="87">
        <f>L4/$L$9</f>
        <v>9.5952423220308891E-2</v>
      </c>
      <c r="N4" s="92"/>
      <c r="O4" s="91"/>
    </row>
    <row r="5" spans="1:16" x14ac:dyDescent="0.35">
      <c r="A5" s="62"/>
      <c r="B5" s="62"/>
      <c r="C5" s="62"/>
      <c r="D5" s="62"/>
      <c r="E5" s="62"/>
      <c r="F5" s="67"/>
      <c r="G5" s="62"/>
      <c r="K5" s="85" t="s">
        <v>46</v>
      </c>
      <c r="L5" s="86"/>
      <c r="M5" s="87">
        <f>L5/$L$9</f>
        <v>0</v>
      </c>
      <c r="N5" s="90"/>
      <c r="O5" s="91"/>
    </row>
    <row r="6" spans="1:16" x14ac:dyDescent="0.35">
      <c r="A6" s="62"/>
      <c r="B6" s="105" t="s">
        <v>47</v>
      </c>
      <c r="C6" s="106"/>
      <c r="D6" s="107"/>
      <c r="E6" s="108">
        <v>45658</v>
      </c>
      <c r="F6" s="68"/>
      <c r="G6" s="62"/>
      <c r="K6" s="85" t="s">
        <v>48</v>
      </c>
      <c r="L6" s="86"/>
      <c r="M6" s="87">
        <f>L6/$L$9</f>
        <v>0</v>
      </c>
      <c r="N6" s="79"/>
      <c r="O6" s="79"/>
    </row>
    <row r="7" spans="1:16" x14ac:dyDescent="0.35">
      <c r="A7" s="62"/>
      <c r="B7" s="109" t="s">
        <v>49</v>
      </c>
      <c r="C7" s="64"/>
      <c r="D7" s="110"/>
      <c r="E7" s="111">
        <v>72</v>
      </c>
      <c r="F7" s="72" t="s">
        <v>50</v>
      </c>
      <c r="G7" s="62"/>
      <c r="K7" s="85" t="s">
        <v>51</v>
      </c>
      <c r="L7" s="86"/>
      <c r="M7" s="87">
        <f>L7/$L$9</f>
        <v>0</v>
      </c>
      <c r="N7" s="81"/>
      <c r="O7" s="81"/>
    </row>
    <row r="8" spans="1:16" x14ac:dyDescent="0.35">
      <c r="A8" s="62"/>
      <c r="B8" s="109" t="s">
        <v>52</v>
      </c>
      <c r="C8" s="64"/>
      <c r="D8" s="112">
        <f>E6-1</f>
        <v>45657</v>
      </c>
      <c r="E8" s="113">
        <v>668591.22000000032</v>
      </c>
      <c r="F8" s="72" t="s">
        <v>53</v>
      </c>
      <c r="G8" s="62"/>
      <c r="K8" s="85" t="s">
        <v>54</v>
      </c>
      <c r="L8" s="86"/>
      <c r="M8" s="87">
        <f>L8/$L$9</f>
        <v>0</v>
      </c>
      <c r="N8" s="81"/>
      <c r="O8" s="81"/>
    </row>
    <row r="9" spans="1:16" x14ac:dyDescent="0.35">
      <c r="A9" s="62"/>
      <c r="B9" s="109" t="s">
        <v>52</v>
      </c>
      <c r="C9" s="64"/>
      <c r="D9" s="112">
        <f>EDATE(D8,E7)</f>
        <v>47848</v>
      </c>
      <c r="E9" s="113">
        <v>658366.50000000023</v>
      </c>
      <c r="F9" s="72" t="s">
        <v>53</v>
      </c>
      <c r="G9" s="62"/>
      <c r="K9" s="88" t="s">
        <v>55</v>
      </c>
      <c r="L9" s="89">
        <v>2253.1999999999998</v>
      </c>
      <c r="M9" s="88"/>
      <c r="N9" s="81"/>
      <c r="O9" s="81"/>
    </row>
    <row r="10" spans="1:16" x14ac:dyDescent="0.35">
      <c r="A10" s="62"/>
      <c r="B10" s="109" t="s">
        <v>56</v>
      </c>
      <c r="C10" s="64"/>
      <c r="D10" s="110"/>
      <c r="E10" s="114">
        <f>M4</f>
        <v>9.5952423220308891E-2</v>
      </c>
      <c r="F10" s="72"/>
      <c r="G10" s="62"/>
      <c r="M10" s="82"/>
      <c r="N10" s="82"/>
      <c r="O10" s="82"/>
    </row>
    <row r="11" spans="1:16" x14ac:dyDescent="0.35">
      <c r="A11" s="62"/>
      <c r="B11" s="109" t="s">
        <v>57</v>
      </c>
      <c r="C11" s="64"/>
      <c r="D11" s="110"/>
      <c r="E11" s="113">
        <f>ROUND(E8*E10,2)</f>
        <v>64152.95</v>
      </c>
      <c r="F11" s="72" t="s">
        <v>53</v>
      </c>
      <c r="G11" s="62"/>
      <c r="M11" s="82"/>
      <c r="N11" s="82"/>
      <c r="O11" s="82"/>
    </row>
    <row r="12" spans="1:16" x14ac:dyDescent="0.35">
      <c r="A12" s="62"/>
      <c r="B12" s="109" t="s">
        <v>58</v>
      </c>
      <c r="C12" s="64"/>
      <c r="D12" s="110"/>
      <c r="E12" s="113">
        <f>ROUND(E9*E10,2)</f>
        <v>63171.86</v>
      </c>
      <c r="F12" s="72" t="s">
        <v>53</v>
      </c>
      <c r="G12" s="62"/>
      <c r="K12" s="80"/>
      <c r="L12" s="80"/>
      <c r="M12" s="81"/>
      <c r="N12" s="81"/>
      <c r="O12" s="81"/>
      <c r="P12" s="82"/>
    </row>
    <row r="13" spans="1:16" x14ac:dyDescent="0.35">
      <c r="A13" s="62"/>
      <c r="B13" s="115" t="s">
        <v>67</v>
      </c>
      <c r="C13" s="116"/>
      <c r="D13" s="117"/>
      <c r="E13" s="165">
        <v>5.8999999999999997E-2</v>
      </c>
      <c r="F13" s="73"/>
      <c r="G13" s="74"/>
      <c r="K13" s="80"/>
      <c r="L13" s="80"/>
      <c r="M13" s="81"/>
      <c r="N13" s="81"/>
      <c r="O13" s="81"/>
      <c r="P13" s="82"/>
    </row>
    <row r="14" spans="1:16" x14ac:dyDescent="0.35">
      <c r="A14" s="62"/>
      <c r="B14" s="71"/>
      <c r="C14" s="69"/>
      <c r="E14" s="75"/>
      <c r="F14" s="71"/>
      <c r="G14" s="74"/>
      <c r="K14" s="80"/>
      <c r="L14" s="80"/>
      <c r="M14" s="81"/>
      <c r="N14" s="81"/>
      <c r="O14" s="81"/>
      <c r="P14" s="82"/>
    </row>
    <row r="15" spans="1:16" x14ac:dyDescent="0.35">
      <c r="K15" s="80"/>
      <c r="L15" s="80"/>
      <c r="M15" s="81"/>
      <c r="N15" s="81"/>
      <c r="O15" s="81"/>
      <c r="P15" s="82"/>
    </row>
    <row r="16" spans="1:16" ht="15" thickBot="1" x14ac:dyDescent="0.4">
      <c r="A16" s="76" t="s">
        <v>59</v>
      </c>
      <c r="B16" s="76" t="s">
        <v>60</v>
      </c>
      <c r="C16" s="76" t="s">
        <v>61</v>
      </c>
      <c r="D16" s="76" t="s">
        <v>62</v>
      </c>
      <c r="E16" s="76" t="s">
        <v>63</v>
      </c>
      <c r="F16" s="76" t="s">
        <v>64</v>
      </c>
      <c r="G16" s="76" t="s">
        <v>65</v>
      </c>
      <c r="K16" s="80"/>
      <c r="L16" s="80"/>
      <c r="M16" s="81"/>
      <c r="N16" s="81"/>
      <c r="O16" s="81"/>
      <c r="P16" s="82"/>
    </row>
    <row r="17" spans="1:16" x14ac:dyDescent="0.35">
      <c r="A17" s="77">
        <f>E6</f>
        <v>45658</v>
      </c>
      <c r="B17" s="69">
        <v>1</v>
      </c>
      <c r="C17" s="67">
        <f>E11</f>
        <v>64152.95</v>
      </c>
      <c r="D17" s="78">
        <f>ROUND(IPMT($E$13/12,B17,$E$7,-$E$11,$E$12,0),2)</f>
        <v>315.42</v>
      </c>
      <c r="E17" s="78">
        <f>ROUND(PPMT($E$13/12,B17,$E$7,-$E$11,$E$12,0),2)</f>
        <v>11.39</v>
      </c>
      <c r="F17" s="78">
        <f>ROUND(PMT($E$13/12,E7,-E11,E12),2)</f>
        <v>326.81</v>
      </c>
      <c r="G17" s="78">
        <f>C17-E17</f>
        <v>64141.56</v>
      </c>
      <c r="K17" s="80"/>
      <c r="L17" s="80"/>
      <c r="M17" s="81"/>
      <c r="N17" s="81"/>
      <c r="O17" s="81"/>
      <c r="P17" s="82"/>
    </row>
    <row r="18" spans="1:16" x14ac:dyDescent="0.35">
      <c r="A18" s="77">
        <f>EDATE(A17,1)</f>
        <v>45689</v>
      </c>
      <c r="B18" s="69">
        <v>2</v>
      </c>
      <c r="C18" s="67">
        <f>G17</f>
        <v>64141.56</v>
      </c>
      <c r="D18" s="78">
        <f t="shared" ref="D18:D75" si="0">ROUND(C18*$E$13/12,2)</f>
        <v>315.36</v>
      </c>
      <c r="E18" s="78">
        <f>F18-D18</f>
        <v>11.449999999999989</v>
      </c>
      <c r="F18" s="78">
        <f>F17</f>
        <v>326.81</v>
      </c>
      <c r="G18" s="78">
        <f t="shared" ref="G18:G75" si="1">C18-E18</f>
        <v>64130.11</v>
      </c>
      <c r="K18" s="80"/>
      <c r="L18" s="80"/>
      <c r="M18" s="81"/>
      <c r="N18" s="81"/>
      <c r="O18" s="81"/>
      <c r="P18" s="82"/>
    </row>
    <row r="19" spans="1:16" x14ac:dyDescent="0.35">
      <c r="A19" s="77">
        <f>EDATE(A18,1)</f>
        <v>45717</v>
      </c>
      <c r="B19" s="69">
        <v>3</v>
      </c>
      <c r="C19" s="67">
        <f>G18</f>
        <v>64130.11</v>
      </c>
      <c r="D19" s="78">
        <f t="shared" si="0"/>
        <v>315.31</v>
      </c>
      <c r="E19" s="78">
        <f>F19-D19</f>
        <v>11.5</v>
      </c>
      <c r="F19" s="78">
        <f t="shared" ref="F19:F82" si="2">F18</f>
        <v>326.81</v>
      </c>
      <c r="G19" s="78">
        <f t="shared" si="1"/>
        <v>64118.61</v>
      </c>
      <c r="K19" s="80"/>
      <c r="L19" s="80"/>
      <c r="M19" s="81"/>
      <c r="N19" s="81"/>
      <c r="O19" s="81"/>
      <c r="P19" s="82"/>
    </row>
    <row r="20" spans="1:16" x14ac:dyDescent="0.35">
      <c r="A20" s="77">
        <f t="shared" ref="A20:A83" si="3">EDATE(A19,1)</f>
        <v>45748</v>
      </c>
      <c r="B20" s="69">
        <v>4</v>
      </c>
      <c r="C20" s="67">
        <f t="shared" ref="C20:C75" si="4">G19</f>
        <v>64118.61</v>
      </c>
      <c r="D20" s="78">
        <f t="shared" si="0"/>
        <v>315.25</v>
      </c>
      <c r="E20" s="78">
        <f t="shared" ref="E20:E75" si="5">F20-D20</f>
        <v>11.560000000000002</v>
      </c>
      <c r="F20" s="78">
        <f t="shared" si="2"/>
        <v>326.81</v>
      </c>
      <c r="G20" s="78">
        <f t="shared" si="1"/>
        <v>64107.05</v>
      </c>
      <c r="K20" s="80"/>
      <c r="L20" s="80"/>
      <c r="M20" s="81"/>
      <c r="N20" s="81"/>
      <c r="O20" s="81"/>
      <c r="P20" s="82"/>
    </row>
    <row r="21" spans="1:16" x14ac:dyDescent="0.35">
      <c r="A21" s="77">
        <f t="shared" si="3"/>
        <v>45778</v>
      </c>
      <c r="B21" s="69">
        <v>5</v>
      </c>
      <c r="C21" s="67">
        <f t="shared" si="4"/>
        <v>64107.05</v>
      </c>
      <c r="D21" s="78">
        <f t="shared" si="0"/>
        <v>315.19</v>
      </c>
      <c r="E21" s="78">
        <f t="shared" si="5"/>
        <v>11.620000000000005</v>
      </c>
      <c r="F21" s="78">
        <f t="shared" si="2"/>
        <v>326.81</v>
      </c>
      <c r="G21" s="78">
        <f t="shared" si="1"/>
        <v>64095.43</v>
      </c>
      <c r="K21" s="80"/>
      <c r="L21" s="80"/>
      <c r="M21" s="81"/>
      <c r="N21" s="81"/>
      <c r="O21" s="81"/>
      <c r="P21" s="82"/>
    </row>
    <row r="22" spans="1:16" x14ac:dyDescent="0.35">
      <c r="A22" s="77">
        <f t="shared" si="3"/>
        <v>45809</v>
      </c>
      <c r="B22" s="69">
        <v>6</v>
      </c>
      <c r="C22" s="67">
        <f t="shared" si="4"/>
        <v>64095.43</v>
      </c>
      <c r="D22" s="78">
        <f t="shared" si="0"/>
        <v>315.14</v>
      </c>
      <c r="E22" s="78">
        <f t="shared" si="5"/>
        <v>11.670000000000016</v>
      </c>
      <c r="F22" s="78">
        <f t="shared" si="2"/>
        <v>326.81</v>
      </c>
      <c r="G22" s="78">
        <f t="shared" si="1"/>
        <v>64083.76</v>
      </c>
      <c r="K22" s="80"/>
      <c r="L22" s="80"/>
      <c r="M22" s="81"/>
      <c r="N22" s="81"/>
      <c r="O22" s="81"/>
      <c r="P22" s="82"/>
    </row>
    <row r="23" spans="1:16" x14ac:dyDescent="0.35">
      <c r="A23" s="77">
        <f t="shared" si="3"/>
        <v>45839</v>
      </c>
      <c r="B23" s="69">
        <v>7</v>
      </c>
      <c r="C23" s="67">
        <f t="shared" si="4"/>
        <v>64083.76</v>
      </c>
      <c r="D23" s="78">
        <f t="shared" si="0"/>
        <v>315.08</v>
      </c>
      <c r="E23" s="78">
        <f t="shared" si="5"/>
        <v>11.730000000000018</v>
      </c>
      <c r="F23" s="78">
        <f t="shared" si="2"/>
        <v>326.81</v>
      </c>
      <c r="G23" s="78">
        <f t="shared" si="1"/>
        <v>64072.03</v>
      </c>
      <c r="K23" s="80"/>
      <c r="L23" s="80"/>
      <c r="M23" s="81"/>
      <c r="N23" s="81"/>
      <c r="O23" s="81"/>
      <c r="P23" s="82"/>
    </row>
    <row r="24" spans="1:16" x14ac:dyDescent="0.35">
      <c r="A24" s="77">
        <f>EDATE(A23,1)</f>
        <v>45870</v>
      </c>
      <c r="B24" s="69">
        <v>8</v>
      </c>
      <c r="C24" s="67">
        <f t="shared" si="4"/>
        <v>64072.03</v>
      </c>
      <c r="D24" s="78">
        <f t="shared" si="0"/>
        <v>315.02</v>
      </c>
      <c r="E24" s="78">
        <f t="shared" si="5"/>
        <v>11.79000000000002</v>
      </c>
      <c r="F24" s="78">
        <f t="shared" si="2"/>
        <v>326.81</v>
      </c>
      <c r="G24" s="78">
        <f t="shared" si="1"/>
        <v>64060.24</v>
      </c>
      <c r="K24" s="80"/>
      <c r="L24" s="80"/>
      <c r="M24" s="81"/>
      <c r="N24" s="81"/>
      <c r="O24" s="81"/>
      <c r="P24" s="82"/>
    </row>
    <row r="25" spans="1:16" x14ac:dyDescent="0.35">
      <c r="A25" s="77">
        <f t="shared" si="3"/>
        <v>45901</v>
      </c>
      <c r="B25" s="69">
        <v>9</v>
      </c>
      <c r="C25" s="67">
        <f t="shared" si="4"/>
        <v>64060.24</v>
      </c>
      <c r="D25" s="78">
        <f t="shared" si="0"/>
        <v>314.95999999999998</v>
      </c>
      <c r="E25" s="78">
        <f t="shared" si="5"/>
        <v>11.850000000000023</v>
      </c>
      <c r="F25" s="78">
        <f t="shared" si="2"/>
        <v>326.81</v>
      </c>
      <c r="G25" s="78">
        <f t="shared" si="1"/>
        <v>64048.39</v>
      </c>
      <c r="K25" s="80"/>
      <c r="L25" s="80"/>
      <c r="M25" s="81"/>
      <c r="N25" s="81"/>
      <c r="O25" s="81"/>
      <c r="P25" s="82"/>
    </row>
    <row r="26" spans="1:16" x14ac:dyDescent="0.35">
      <c r="A26" s="77">
        <f t="shared" si="3"/>
        <v>45931</v>
      </c>
      <c r="B26" s="69">
        <v>10</v>
      </c>
      <c r="C26" s="67">
        <f t="shared" si="4"/>
        <v>64048.39</v>
      </c>
      <c r="D26" s="78">
        <f t="shared" si="0"/>
        <v>314.89999999999998</v>
      </c>
      <c r="E26" s="78">
        <f t="shared" si="5"/>
        <v>11.910000000000025</v>
      </c>
      <c r="F26" s="78">
        <f t="shared" si="2"/>
        <v>326.81</v>
      </c>
      <c r="G26" s="78">
        <f t="shared" si="1"/>
        <v>64036.479999999996</v>
      </c>
      <c r="K26" s="80"/>
      <c r="L26" s="80"/>
      <c r="M26" s="81"/>
      <c r="N26" s="81"/>
      <c r="O26" s="81"/>
      <c r="P26" s="82"/>
    </row>
    <row r="27" spans="1:16" x14ac:dyDescent="0.35">
      <c r="A27" s="77">
        <f t="shared" si="3"/>
        <v>45962</v>
      </c>
      <c r="B27" s="69">
        <v>11</v>
      </c>
      <c r="C27" s="67">
        <f t="shared" si="4"/>
        <v>64036.479999999996</v>
      </c>
      <c r="D27" s="78">
        <f t="shared" si="0"/>
        <v>314.85000000000002</v>
      </c>
      <c r="E27" s="78">
        <f t="shared" si="5"/>
        <v>11.95999999999998</v>
      </c>
      <c r="F27" s="78">
        <f t="shared" si="2"/>
        <v>326.81</v>
      </c>
      <c r="G27" s="78">
        <f t="shared" si="1"/>
        <v>64024.52</v>
      </c>
    </row>
    <row r="28" spans="1:16" x14ac:dyDescent="0.35">
      <c r="A28" s="77">
        <f t="shared" si="3"/>
        <v>45992</v>
      </c>
      <c r="B28" s="69">
        <v>12</v>
      </c>
      <c r="C28" s="67">
        <f t="shared" si="4"/>
        <v>64024.52</v>
      </c>
      <c r="D28" s="78">
        <f t="shared" si="0"/>
        <v>314.79000000000002</v>
      </c>
      <c r="E28" s="78">
        <f t="shared" si="5"/>
        <v>12.019999999999982</v>
      </c>
      <c r="F28" s="78">
        <f t="shared" si="2"/>
        <v>326.81</v>
      </c>
      <c r="G28" s="78">
        <f t="shared" si="1"/>
        <v>64012.5</v>
      </c>
    </row>
    <row r="29" spans="1:16" x14ac:dyDescent="0.35">
      <c r="A29" s="77">
        <f t="shared" si="3"/>
        <v>46023</v>
      </c>
      <c r="B29" s="69">
        <v>13</v>
      </c>
      <c r="C29" s="67">
        <f t="shared" si="4"/>
        <v>64012.5</v>
      </c>
      <c r="D29" s="78">
        <f t="shared" si="0"/>
        <v>314.73</v>
      </c>
      <c r="E29" s="78">
        <f t="shared" si="5"/>
        <v>12.079999999999984</v>
      </c>
      <c r="F29" s="78">
        <f t="shared" si="2"/>
        <v>326.81</v>
      </c>
      <c r="G29" s="78">
        <f t="shared" si="1"/>
        <v>64000.42</v>
      </c>
    </row>
    <row r="30" spans="1:16" x14ac:dyDescent="0.35">
      <c r="A30" s="77">
        <f t="shared" si="3"/>
        <v>46054</v>
      </c>
      <c r="B30" s="69">
        <v>14</v>
      </c>
      <c r="C30" s="67">
        <f t="shared" si="4"/>
        <v>64000.42</v>
      </c>
      <c r="D30" s="78">
        <f t="shared" si="0"/>
        <v>314.67</v>
      </c>
      <c r="E30" s="78">
        <f t="shared" si="5"/>
        <v>12.139999999999986</v>
      </c>
      <c r="F30" s="78">
        <f t="shared" si="2"/>
        <v>326.81</v>
      </c>
      <c r="G30" s="78">
        <f t="shared" si="1"/>
        <v>63988.28</v>
      </c>
    </row>
    <row r="31" spans="1:16" x14ac:dyDescent="0.35">
      <c r="A31" s="77">
        <f t="shared" si="3"/>
        <v>46082</v>
      </c>
      <c r="B31" s="69">
        <v>15</v>
      </c>
      <c r="C31" s="67">
        <f t="shared" si="4"/>
        <v>63988.28</v>
      </c>
      <c r="D31" s="78">
        <f t="shared" si="0"/>
        <v>314.61</v>
      </c>
      <c r="E31" s="78">
        <f t="shared" si="5"/>
        <v>12.199999999999989</v>
      </c>
      <c r="F31" s="78">
        <f t="shared" si="2"/>
        <v>326.81</v>
      </c>
      <c r="G31" s="78">
        <f t="shared" si="1"/>
        <v>63976.08</v>
      </c>
    </row>
    <row r="32" spans="1:16" x14ac:dyDescent="0.35">
      <c r="A32" s="77">
        <f t="shared" si="3"/>
        <v>46113</v>
      </c>
      <c r="B32" s="69">
        <v>16</v>
      </c>
      <c r="C32" s="67">
        <f t="shared" si="4"/>
        <v>63976.08</v>
      </c>
      <c r="D32" s="78">
        <f t="shared" si="0"/>
        <v>314.55</v>
      </c>
      <c r="E32" s="78">
        <f t="shared" si="5"/>
        <v>12.259999999999991</v>
      </c>
      <c r="F32" s="78">
        <f t="shared" si="2"/>
        <v>326.81</v>
      </c>
      <c r="G32" s="78">
        <f t="shared" si="1"/>
        <v>63963.82</v>
      </c>
    </row>
    <row r="33" spans="1:7" x14ac:dyDescent="0.35">
      <c r="A33" s="77">
        <f t="shared" si="3"/>
        <v>46143</v>
      </c>
      <c r="B33" s="69">
        <v>17</v>
      </c>
      <c r="C33" s="67">
        <f t="shared" si="4"/>
        <v>63963.82</v>
      </c>
      <c r="D33" s="78">
        <f t="shared" si="0"/>
        <v>314.49</v>
      </c>
      <c r="E33" s="78">
        <f t="shared" si="5"/>
        <v>12.319999999999993</v>
      </c>
      <c r="F33" s="78">
        <f t="shared" si="2"/>
        <v>326.81</v>
      </c>
      <c r="G33" s="78">
        <f t="shared" si="1"/>
        <v>63951.5</v>
      </c>
    </row>
    <row r="34" spans="1:7" x14ac:dyDescent="0.35">
      <c r="A34" s="77">
        <f t="shared" si="3"/>
        <v>46174</v>
      </c>
      <c r="B34" s="69">
        <v>18</v>
      </c>
      <c r="C34" s="67">
        <f t="shared" si="4"/>
        <v>63951.5</v>
      </c>
      <c r="D34" s="78">
        <f t="shared" si="0"/>
        <v>314.43</v>
      </c>
      <c r="E34" s="78">
        <f t="shared" si="5"/>
        <v>12.379999999999995</v>
      </c>
      <c r="F34" s="78">
        <f t="shared" si="2"/>
        <v>326.81</v>
      </c>
      <c r="G34" s="78">
        <f t="shared" si="1"/>
        <v>63939.12</v>
      </c>
    </row>
    <row r="35" spans="1:7" x14ac:dyDescent="0.35">
      <c r="A35" s="77">
        <f t="shared" si="3"/>
        <v>46204</v>
      </c>
      <c r="B35" s="69">
        <v>19</v>
      </c>
      <c r="C35" s="67">
        <f t="shared" si="4"/>
        <v>63939.12</v>
      </c>
      <c r="D35" s="78">
        <f t="shared" si="0"/>
        <v>314.37</v>
      </c>
      <c r="E35" s="78">
        <f t="shared" si="5"/>
        <v>12.439999999999998</v>
      </c>
      <c r="F35" s="78">
        <f t="shared" si="2"/>
        <v>326.81</v>
      </c>
      <c r="G35" s="78">
        <f t="shared" si="1"/>
        <v>63926.68</v>
      </c>
    </row>
    <row r="36" spans="1:7" x14ac:dyDescent="0.35">
      <c r="A36" s="77">
        <f t="shared" si="3"/>
        <v>46235</v>
      </c>
      <c r="B36" s="69">
        <v>20</v>
      </c>
      <c r="C36" s="67">
        <f t="shared" si="4"/>
        <v>63926.68</v>
      </c>
      <c r="D36" s="78">
        <f t="shared" si="0"/>
        <v>314.31</v>
      </c>
      <c r="E36" s="78">
        <f t="shared" si="5"/>
        <v>12.5</v>
      </c>
      <c r="F36" s="78">
        <f t="shared" si="2"/>
        <v>326.81</v>
      </c>
      <c r="G36" s="78">
        <f t="shared" si="1"/>
        <v>63914.18</v>
      </c>
    </row>
    <row r="37" spans="1:7" x14ac:dyDescent="0.35">
      <c r="A37" s="77">
        <f t="shared" si="3"/>
        <v>46266</v>
      </c>
      <c r="B37" s="69">
        <v>21</v>
      </c>
      <c r="C37" s="67">
        <f t="shared" si="4"/>
        <v>63914.18</v>
      </c>
      <c r="D37" s="78">
        <f t="shared" si="0"/>
        <v>314.24</v>
      </c>
      <c r="E37" s="78">
        <f t="shared" si="5"/>
        <v>12.569999999999993</v>
      </c>
      <c r="F37" s="78">
        <f t="shared" si="2"/>
        <v>326.81</v>
      </c>
      <c r="G37" s="78">
        <f t="shared" si="1"/>
        <v>63901.61</v>
      </c>
    </row>
    <row r="38" spans="1:7" x14ac:dyDescent="0.35">
      <c r="A38" s="77">
        <f t="shared" si="3"/>
        <v>46296</v>
      </c>
      <c r="B38" s="69">
        <v>22</v>
      </c>
      <c r="C38" s="67">
        <f t="shared" si="4"/>
        <v>63901.61</v>
      </c>
      <c r="D38" s="78">
        <f t="shared" si="0"/>
        <v>314.18</v>
      </c>
      <c r="E38" s="78">
        <f t="shared" si="5"/>
        <v>12.629999999999995</v>
      </c>
      <c r="F38" s="78">
        <f t="shared" si="2"/>
        <v>326.81</v>
      </c>
      <c r="G38" s="78">
        <f t="shared" si="1"/>
        <v>63888.98</v>
      </c>
    </row>
    <row r="39" spans="1:7" x14ac:dyDescent="0.35">
      <c r="A39" s="77">
        <f t="shared" si="3"/>
        <v>46327</v>
      </c>
      <c r="B39" s="69">
        <v>23</v>
      </c>
      <c r="C39" s="67">
        <f t="shared" si="4"/>
        <v>63888.98</v>
      </c>
      <c r="D39" s="78">
        <f t="shared" si="0"/>
        <v>314.12</v>
      </c>
      <c r="E39" s="78">
        <f t="shared" si="5"/>
        <v>12.689999999999998</v>
      </c>
      <c r="F39" s="78">
        <f t="shared" si="2"/>
        <v>326.81</v>
      </c>
      <c r="G39" s="78">
        <f t="shared" si="1"/>
        <v>63876.29</v>
      </c>
    </row>
    <row r="40" spans="1:7" x14ac:dyDescent="0.35">
      <c r="A40" s="77">
        <f t="shared" si="3"/>
        <v>46357</v>
      </c>
      <c r="B40" s="69">
        <v>24</v>
      </c>
      <c r="C40" s="67">
        <f t="shared" si="4"/>
        <v>63876.29</v>
      </c>
      <c r="D40" s="78">
        <f t="shared" si="0"/>
        <v>314.06</v>
      </c>
      <c r="E40" s="78">
        <f t="shared" si="5"/>
        <v>12.75</v>
      </c>
      <c r="F40" s="78">
        <f t="shared" si="2"/>
        <v>326.81</v>
      </c>
      <c r="G40" s="78">
        <f t="shared" si="1"/>
        <v>63863.54</v>
      </c>
    </row>
    <row r="41" spans="1:7" x14ac:dyDescent="0.35">
      <c r="A41" s="77">
        <f t="shared" si="3"/>
        <v>46388</v>
      </c>
      <c r="B41" s="69">
        <v>25</v>
      </c>
      <c r="C41" s="67">
        <f t="shared" si="4"/>
        <v>63863.54</v>
      </c>
      <c r="D41" s="78">
        <f t="shared" si="0"/>
        <v>314</v>
      </c>
      <c r="E41" s="78">
        <f t="shared" si="5"/>
        <v>12.810000000000002</v>
      </c>
      <c r="F41" s="78">
        <f t="shared" si="2"/>
        <v>326.81</v>
      </c>
      <c r="G41" s="78">
        <f t="shared" si="1"/>
        <v>63850.73</v>
      </c>
    </row>
    <row r="42" spans="1:7" x14ac:dyDescent="0.35">
      <c r="A42" s="77">
        <f t="shared" si="3"/>
        <v>46419</v>
      </c>
      <c r="B42" s="69">
        <v>26</v>
      </c>
      <c r="C42" s="67">
        <f t="shared" si="4"/>
        <v>63850.73</v>
      </c>
      <c r="D42" s="78">
        <f t="shared" si="0"/>
        <v>313.93</v>
      </c>
      <c r="E42" s="78">
        <f t="shared" si="5"/>
        <v>12.879999999999995</v>
      </c>
      <c r="F42" s="78">
        <f t="shared" si="2"/>
        <v>326.81</v>
      </c>
      <c r="G42" s="78">
        <f t="shared" si="1"/>
        <v>63837.850000000006</v>
      </c>
    </row>
    <row r="43" spans="1:7" x14ac:dyDescent="0.35">
      <c r="A43" s="77">
        <f t="shared" si="3"/>
        <v>46447</v>
      </c>
      <c r="B43" s="69">
        <v>27</v>
      </c>
      <c r="C43" s="67">
        <f t="shared" si="4"/>
        <v>63837.850000000006</v>
      </c>
      <c r="D43" s="78">
        <f t="shared" si="0"/>
        <v>313.87</v>
      </c>
      <c r="E43" s="78">
        <f t="shared" si="5"/>
        <v>12.939999999999998</v>
      </c>
      <c r="F43" s="78">
        <f t="shared" si="2"/>
        <v>326.81</v>
      </c>
      <c r="G43" s="78">
        <f t="shared" si="1"/>
        <v>63824.91</v>
      </c>
    </row>
    <row r="44" spans="1:7" x14ac:dyDescent="0.35">
      <c r="A44" s="77">
        <f t="shared" si="3"/>
        <v>46478</v>
      </c>
      <c r="B44" s="69">
        <v>28</v>
      </c>
      <c r="C44" s="67">
        <f t="shared" si="4"/>
        <v>63824.91</v>
      </c>
      <c r="D44" s="78">
        <f t="shared" si="0"/>
        <v>313.81</v>
      </c>
      <c r="E44" s="78">
        <f t="shared" si="5"/>
        <v>13</v>
      </c>
      <c r="F44" s="78">
        <f t="shared" si="2"/>
        <v>326.81</v>
      </c>
      <c r="G44" s="78">
        <f t="shared" si="1"/>
        <v>63811.91</v>
      </c>
    </row>
    <row r="45" spans="1:7" x14ac:dyDescent="0.35">
      <c r="A45" s="77">
        <f t="shared" si="3"/>
        <v>46508</v>
      </c>
      <c r="B45" s="69">
        <v>29</v>
      </c>
      <c r="C45" s="67">
        <f t="shared" si="4"/>
        <v>63811.91</v>
      </c>
      <c r="D45" s="78">
        <f t="shared" si="0"/>
        <v>313.74</v>
      </c>
      <c r="E45" s="78">
        <f t="shared" si="5"/>
        <v>13.069999999999993</v>
      </c>
      <c r="F45" s="78">
        <f t="shared" si="2"/>
        <v>326.81</v>
      </c>
      <c r="G45" s="78">
        <f t="shared" si="1"/>
        <v>63798.840000000004</v>
      </c>
    </row>
    <row r="46" spans="1:7" x14ac:dyDescent="0.35">
      <c r="A46" s="77">
        <f t="shared" si="3"/>
        <v>46539</v>
      </c>
      <c r="B46" s="69">
        <v>30</v>
      </c>
      <c r="C46" s="67">
        <f t="shared" si="4"/>
        <v>63798.840000000004</v>
      </c>
      <c r="D46" s="78">
        <f t="shared" si="0"/>
        <v>313.68</v>
      </c>
      <c r="E46" s="78">
        <f t="shared" si="5"/>
        <v>13.129999999999995</v>
      </c>
      <c r="F46" s="78">
        <f t="shared" si="2"/>
        <v>326.81</v>
      </c>
      <c r="G46" s="78">
        <f t="shared" si="1"/>
        <v>63785.710000000006</v>
      </c>
    </row>
    <row r="47" spans="1:7" x14ac:dyDescent="0.35">
      <c r="A47" s="77">
        <f t="shared" si="3"/>
        <v>46569</v>
      </c>
      <c r="B47" s="69">
        <v>31</v>
      </c>
      <c r="C47" s="67">
        <f t="shared" si="4"/>
        <v>63785.710000000006</v>
      </c>
      <c r="D47" s="78">
        <f t="shared" si="0"/>
        <v>313.61</v>
      </c>
      <c r="E47" s="78">
        <f t="shared" si="5"/>
        <v>13.199999999999989</v>
      </c>
      <c r="F47" s="78">
        <f t="shared" si="2"/>
        <v>326.81</v>
      </c>
      <c r="G47" s="78">
        <f t="shared" si="1"/>
        <v>63772.510000000009</v>
      </c>
    </row>
    <row r="48" spans="1:7" x14ac:dyDescent="0.35">
      <c r="A48" s="77">
        <f t="shared" si="3"/>
        <v>46600</v>
      </c>
      <c r="B48" s="69">
        <v>32</v>
      </c>
      <c r="C48" s="67">
        <f t="shared" si="4"/>
        <v>63772.510000000009</v>
      </c>
      <c r="D48" s="78">
        <f t="shared" si="0"/>
        <v>313.55</v>
      </c>
      <c r="E48" s="78">
        <f t="shared" si="5"/>
        <v>13.259999999999991</v>
      </c>
      <c r="F48" s="78">
        <f t="shared" si="2"/>
        <v>326.81</v>
      </c>
      <c r="G48" s="78">
        <f t="shared" si="1"/>
        <v>63759.250000000007</v>
      </c>
    </row>
    <row r="49" spans="1:7" x14ac:dyDescent="0.35">
      <c r="A49" s="77">
        <f t="shared" si="3"/>
        <v>46631</v>
      </c>
      <c r="B49" s="69">
        <v>33</v>
      </c>
      <c r="C49" s="67">
        <f t="shared" si="4"/>
        <v>63759.250000000007</v>
      </c>
      <c r="D49" s="78">
        <f t="shared" si="0"/>
        <v>313.48</v>
      </c>
      <c r="E49" s="78">
        <f t="shared" si="5"/>
        <v>13.329999999999984</v>
      </c>
      <c r="F49" s="78">
        <f t="shared" si="2"/>
        <v>326.81</v>
      </c>
      <c r="G49" s="78">
        <f t="shared" si="1"/>
        <v>63745.920000000006</v>
      </c>
    </row>
    <row r="50" spans="1:7" x14ac:dyDescent="0.35">
      <c r="A50" s="77">
        <f t="shared" si="3"/>
        <v>46661</v>
      </c>
      <c r="B50" s="69">
        <v>34</v>
      </c>
      <c r="C50" s="67">
        <f t="shared" si="4"/>
        <v>63745.920000000006</v>
      </c>
      <c r="D50" s="78">
        <f t="shared" si="0"/>
        <v>313.42</v>
      </c>
      <c r="E50" s="78">
        <f t="shared" si="5"/>
        <v>13.389999999999986</v>
      </c>
      <c r="F50" s="78">
        <f t="shared" si="2"/>
        <v>326.81</v>
      </c>
      <c r="G50" s="78">
        <f t="shared" si="1"/>
        <v>63732.530000000006</v>
      </c>
    </row>
    <row r="51" spans="1:7" x14ac:dyDescent="0.35">
      <c r="A51" s="77">
        <f t="shared" si="3"/>
        <v>46692</v>
      </c>
      <c r="B51" s="69">
        <v>35</v>
      </c>
      <c r="C51" s="67">
        <f t="shared" si="4"/>
        <v>63732.530000000006</v>
      </c>
      <c r="D51" s="78">
        <f t="shared" si="0"/>
        <v>313.35000000000002</v>
      </c>
      <c r="E51" s="78">
        <f t="shared" si="5"/>
        <v>13.45999999999998</v>
      </c>
      <c r="F51" s="78">
        <f t="shared" si="2"/>
        <v>326.81</v>
      </c>
      <c r="G51" s="78">
        <f t="shared" si="1"/>
        <v>63719.070000000007</v>
      </c>
    </row>
    <row r="52" spans="1:7" x14ac:dyDescent="0.35">
      <c r="A52" s="77">
        <f t="shared" si="3"/>
        <v>46722</v>
      </c>
      <c r="B52" s="69">
        <v>36</v>
      </c>
      <c r="C52" s="67">
        <f t="shared" si="4"/>
        <v>63719.070000000007</v>
      </c>
      <c r="D52" s="78">
        <f t="shared" si="0"/>
        <v>313.29000000000002</v>
      </c>
      <c r="E52" s="78">
        <f t="shared" si="5"/>
        <v>13.519999999999982</v>
      </c>
      <c r="F52" s="78">
        <f t="shared" si="2"/>
        <v>326.81</v>
      </c>
      <c r="G52" s="78">
        <f t="shared" si="1"/>
        <v>63705.55000000001</v>
      </c>
    </row>
    <row r="53" spans="1:7" x14ac:dyDescent="0.35">
      <c r="A53" s="77">
        <f t="shared" si="3"/>
        <v>46753</v>
      </c>
      <c r="B53" s="69">
        <v>37</v>
      </c>
      <c r="C53" s="67">
        <f t="shared" si="4"/>
        <v>63705.55000000001</v>
      </c>
      <c r="D53" s="78">
        <f t="shared" si="0"/>
        <v>313.22000000000003</v>
      </c>
      <c r="E53" s="78">
        <f t="shared" si="5"/>
        <v>13.589999999999975</v>
      </c>
      <c r="F53" s="78">
        <f t="shared" si="2"/>
        <v>326.81</v>
      </c>
      <c r="G53" s="78">
        <f t="shared" si="1"/>
        <v>63691.960000000014</v>
      </c>
    </row>
    <row r="54" spans="1:7" x14ac:dyDescent="0.35">
      <c r="A54" s="77">
        <f t="shared" si="3"/>
        <v>46784</v>
      </c>
      <c r="B54" s="69">
        <v>38</v>
      </c>
      <c r="C54" s="67">
        <f t="shared" si="4"/>
        <v>63691.960000000014</v>
      </c>
      <c r="D54" s="78">
        <f t="shared" si="0"/>
        <v>313.14999999999998</v>
      </c>
      <c r="E54" s="78">
        <f t="shared" si="5"/>
        <v>13.660000000000025</v>
      </c>
      <c r="F54" s="78">
        <f t="shared" si="2"/>
        <v>326.81</v>
      </c>
      <c r="G54" s="78">
        <f t="shared" si="1"/>
        <v>63678.30000000001</v>
      </c>
    </row>
    <row r="55" spans="1:7" x14ac:dyDescent="0.35">
      <c r="A55" s="77">
        <f t="shared" si="3"/>
        <v>46813</v>
      </c>
      <c r="B55" s="69">
        <v>39</v>
      </c>
      <c r="C55" s="67">
        <f t="shared" si="4"/>
        <v>63678.30000000001</v>
      </c>
      <c r="D55" s="78">
        <f t="shared" si="0"/>
        <v>313.08</v>
      </c>
      <c r="E55" s="78">
        <f t="shared" si="5"/>
        <v>13.730000000000018</v>
      </c>
      <c r="F55" s="78">
        <f t="shared" si="2"/>
        <v>326.81</v>
      </c>
      <c r="G55" s="78">
        <f t="shared" si="1"/>
        <v>63664.570000000007</v>
      </c>
    </row>
    <row r="56" spans="1:7" x14ac:dyDescent="0.35">
      <c r="A56" s="77">
        <f t="shared" si="3"/>
        <v>46844</v>
      </c>
      <c r="B56" s="69">
        <v>40</v>
      </c>
      <c r="C56" s="67">
        <f t="shared" si="4"/>
        <v>63664.570000000007</v>
      </c>
      <c r="D56" s="78">
        <f t="shared" si="0"/>
        <v>313.02</v>
      </c>
      <c r="E56" s="78">
        <f t="shared" si="5"/>
        <v>13.79000000000002</v>
      </c>
      <c r="F56" s="78">
        <f t="shared" si="2"/>
        <v>326.81</v>
      </c>
      <c r="G56" s="78">
        <f t="shared" si="1"/>
        <v>63650.780000000006</v>
      </c>
    </row>
    <row r="57" spans="1:7" x14ac:dyDescent="0.35">
      <c r="A57" s="77">
        <f t="shared" si="3"/>
        <v>46874</v>
      </c>
      <c r="B57" s="69">
        <v>41</v>
      </c>
      <c r="C57" s="67">
        <f t="shared" si="4"/>
        <v>63650.780000000006</v>
      </c>
      <c r="D57" s="78">
        <f t="shared" si="0"/>
        <v>312.95</v>
      </c>
      <c r="E57" s="78">
        <f t="shared" si="5"/>
        <v>13.860000000000014</v>
      </c>
      <c r="F57" s="78">
        <f t="shared" si="2"/>
        <v>326.81</v>
      </c>
      <c r="G57" s="78">
        <f t="shared" si="1"/>
        <v>63636.920000000006</v>
      </c>
    </row>
    <row r="58" spans="1:7" x14ac:dyDescent="0.35">
      <c r="A58" s="77">
        <f t="shared" si="3"/>
        <v>46905</v>
      </c>
      <c r="B58" s="69">
        <v>42</v>
      </c>
      <c r="C58" s="67">
        <f t="shared" si="4"/>
        <v>63636.920000000006</v>
      </c>
      <c r="D58" s="78">
        <f t="shared" si="0"/>
        <v>312.88</v>
      </c>
      <c r="E58" s="78">
        <f t="shared" si="5"/>
        <v>13.930000000000007</v>
      </c>
      <c r="F58" s="78">
        <f t="shared" si="2"/>
        <v>326.81</v>
      </c>
      <c r="G58" s="78">
        <f t="shared" si="1"/>
        <v>63622.990000000005</v>
      </c>
    </row>
    <row r="59" spans="1:7" x14ac:dyDescent="0.35">
      <c r="A59" s="77">
        <f t="shared" si="3"/>
        <v>46935</v>
      </c>
      <c r="B59" s="69">
        <v>43</v>
      </c>
      <c r="C59" s="67">
        <f t="shared" si="4"/>
        <v>63622.990000000005</v>
      </c>
      <c r="D59" s="78">
        <f t="shared" si="0"/>
        <v>312.81</v>
      </c>
      <c r="E59" s="78">
        <f t="shared" si="5"/>
        <v>14</v>
      </c>
      <c r="F59" s="78">
        <f t="shared" si="2"/>
        <v>326.81</v>
      </c>
      <c r="G59" s="78">
        <f t="shared" si="1"/>
        <v>63608.990000000005</v>
      </c>
    </row>
    <row r="60" spans="1:7" x14ac:dyDescent="0.35">
      <c r="A60" s="77">
        <f t="shared" si="3"/>
        <v>46966</v>
      </c>
      <c r="B60" s="69">
        <v>44</v>
      </c>
      <c r="C60" s="67">
        <f t="shared" si="4"/>
        <v>63608.990000000005</v>
      </c>
      <c r="D60" s="78">
        <f t="shared" si="0"/>
        <v>312.74</v>
      </c>
      <c r="E60" s="78">
        <f t="shared" si="5"/>
        <v>14.069999999999993</v>
      </c>
      <c r="F60" s="78">
        <f t="shared" si="2"/>
        <v>326.81</v>
      </c>
      <c r="G60" s="78">
        <f t="shared" si="1"/>
        <v>63594.920000000006</v>
      </c>
    </row>
    <row r="61" spans="1:7" x14ac:dyDescent="0.35">
      <c r="A61" s="77">
        <f t="shared" si="3"/>
        <v>46997</v>
      </c>
      <c r="B61" s="69">
        <v>45</v>
      </c>
      <c r="C61" s="67">
        <f t="shared" si="4"/>
        <v>63594.920000000006</v>
      </c>
      <c r="D61" s="78">
        <f t="shared" si="0"/>
        <v>312.68</v>
      </c>
      <c r="E61" s="78">
        <f t="shared" si="5"/>
        <v>14.129999999999995</v>
      </c>
      <c r="F61" s="78">
        <f t="shared" si="2"/>
        <v>326.81</v>
      </c>
      <c r="G61" s="78">
        <f t="shared" si="1"/>
        <v>63580.790000000008</v>
      </c>
    </row>
    <row r="62" spans="1:7" x14ac:dyDescent="0.35">
      <c r="A62" s="77">
        <f t="shared" si="3"/>
        <v>47027</v>
      </c>
      <c r="B62" s="69">
        <v>46</v>
      </c>
      <c r="C62" s="67">
        <f t="shared" si="4"/>
        <v>63580.790000000008</v>
      </c>
      <c r="D62" s="78">
        <f t="shared" si="0"/>
        <v>312.61</v>
      </c>
      <c r="E62" s="78">
        <f t="shared" si="5"/>
        <v>14.199999999999989</v>
      </c>
      <c r="F62" s="78">
        <f t="shared" si="2"/>
        <v>326.81</v>
      </c>
      <c r="G62" s="78">
        <f t="shared" si="1"/>
        <v>63566.590000000011</v>
      </c>
    </row>
    <row r="63" spans="1:7" x14ac:dyDescent="0.35">
      <c r="A63" s="77">
        <f t="shared" si="3"/>
        <v>47058</v>
      </c>
      <c r="B63" s="69">
        <v>47</v>
      </c>
      <c r="C63" s="67">
        <f t="shared" si="4"/>
        <v>63566.590000000011</v>
      </c>
      <c r="D63" s="78">
        <f t="shared" si="0"/>
        <v>312.54000000000002</v>
      </c>
      <c r="E63" s="78">
        <f t="shared" si="5"/>
        <v>14.269999999999982</v>
      </c>
      <c r="F63" s="78">
        <f t="shared" si="2"/>
        <v>326.81</v>
      </c>
      <c r="G63" s="78">
        <f t="shared" si="1"/>
        <v>63552.320000000014</v>
      </c>
    </row>
    <row r="64" spans="1:7" x14ac:dyDescent="0.35">
      <c r="A64" s="77">
        <f t="shared" si="3"/>
        <v>47088</v>
      </c>
      <c r="B64" s="69">
        <v>48</v>
      </c>
      <c r="C64" s="67">
        <f t="shared" si="4"/>
        <v>63552.320000000014</v>
      </c>
      <c r="D64" s="78">
        <f t="shared" si="0"/>
        <v>312.47000000000003</v>
      </c>
      <c r="E64" s="78">
        <f t="shared" si="5"/>
        <v>14.339999999999975</v>
      </c>
      <c r="F64" s="78">
        <f t="shared" si="2"/>
        <v>326.81</v>
      </c>
      <c r="G64" s="78">
        <f t="shared" si="1"/>
        <v>63537.980000000018</v>
      </c>
    </row>
    <row r="65" spans="1:7" x14ac:dyDescent="0.35">
      <c r="A65" s="77">
        <f t="shared" si="3"/>
        <v>47119</v>
      </c>
      <c r="B65" s="69">
        <v>49</v>
      </c>
      <c r="C65" s="67">
        <f t="shared" si="4"/>
        <v>63537.980000000018</v>
      </c>
      <c r="D65" s="78">
        <f t="shared" si="0"/>
        <v>312.39999999999998</v>
      </c>
      <c r="E65" s="78">
        <f t="shared" si="5"/>
        <v>14.410000000000025</v>
      </c>
      <c r="F65" s="78">
        <f t="shared" si="2"/>
        <v>326.81</v>
      </c>
      <c r="G65" s="78">
        <f t="shared" si="1"/>
        <v>63523.570000000014</v>
      </c>
    </row>
    <row r="66" spans="1:7" x14ac:dyDescent="0.35">
      <c r="A66" s="77">
        <f t="shared" si="3"/>
        <v>47150</v>
      </c>
      <c r="B66" s="69">
        <v>50</v>
      </c>
      <c r="C66" s="67">
        <f t="shared" si="4"/>
        <v>63523.570000000014</v>
      </c>
      <c r="D66" s="78">
        <f t="shared" si="0"/>
        <v>312.32</v>
      </c>
      <c r="E66" s="78">
        <f t="shared" si="5"/>
        <v>14.490000000000009</v>
      </c>
      <c r="F66" s="78">
        <f t="shared" si="2"/>
        <v>326.81</v>
      </c>
      <c r="G66" s="78">
        <f t="shared" si="1"/>
        <v>63509.080000000016</v>
      </c>
    </row>
    <row r="67" spans="1:7" x14ac:dyDescent="0.35">
      <c r="A67" s="77">
        <f t="shared" si="3"/>
        <v>47178</v>
      </c>
      <c r="B67" s="69">
        <v>51</v>
      </c>
      <c r="C67" s="67">
        <f t="shared" si="4"/>
        <v>63509.080000000016</v>
      </c>
      <c r="D67" s="78">
        <f t="shared" si="0"/>
        <v>312.25</v>
      </c>
      <c r="E67" s="78">
        <f t="shared" si="5"/>
        <v>14.560000000000002</v>
      </c>
      <c r="F67" s="78">
        <f t="shared" si="2"/>
        <v>326.81</v>
      </c>
      <c r="G67" s="78">
        <f t="shared" si="1"/>
        <v>63494.520000000019</v>
      </c>
    </row>
    <row r="68" spans="1:7" x14ac:dyDescent="0.35">
      <c r="A68" s="77">
        <f t="shared" si="3"/>
        <v>47209</v>
      </c>
      <c r="B68" s="69">
        <v>52</v>
      </c>
      <c r="C68" s="67">
        <f t="shared" si="4"/>
        <v>63494.520000000019</v>
      </c>
      <c r="D68" s="78">
        <f t="shared" si="0"/>
        <v>312.18</v>
      </c>
      <c r="E68" s="78">
        <f t="shared" si="5"/>
        <v>14.629999999999995</v>
      </c>
      <c r="F68" s="78">
        <f t="shared" si="2"/>
        <v>326.81</v>
      </c>
      <c r="G68" s="78">
        <f t="shared" si="1"/>
        <v>63479.890000000021</v>
      </c>
    </row>
    <row r="69" spans="1:7" x14ac:dyDescent="0.35">
      <c r="A69" s="77">
        <f t="shared" si="3"/>
        <v>47239</v>
      </c>
      <c r="B69" s="69">
        <v>53</v>
      </c>
      <c r="C69" s="67">
        <f t="shared" si="4"/>
        <v>63479.890000000021</v>
      </c>
      <c r="D69" s="78">
        <f t="shared" si="0"/>
        <v>312.11</v>
      </c>
      <c r="E69" s="78">
        <f t="shared" si="5"/>
        <v>14.699999999999989</v>
      </c>
      <c r="F69" s="78">
        <f t="shared" si="2"/>
        <v>326.81</v>
      </c>
      <c r="G69" s="78">
        <f t="shared" si="1"/>
        <v>63465.190000000024</v>
      </c>
    </row>
    <row r="70" spans="1:7" x14ac:dyDescent="0.35">
      <c r="A70" s="77">
        <f t="shared" si="3"/>
        <v>47270</v>
      </c>
      <c r="B70" s="69">
        <v>54</v>
      </c>
      <c r="C70" s="67">
        <f t="shared" si="4"/>
        <v>63465.190000000024</v>
      </c>
      <c r="D70" s="78">
        <f t="shared" si="0"/>
        <v>312.04000000000002</v>
      </c>
      <c r="E70" s="78">
        <f t="shared" si="5"/>
        <v>14.769999999999982</v>
      </c>
      <c r="F70" s="78">
        <f t="shared" si="2"/>
        <v>326.81</v>
      </c>
      <c r="G70" s="78">
        <f t="shared" si="1"/>
        <v>63450.420000000027</v>
      </c>
    </row>
    <row r="71" spans="1:7" x14ac:dyDescent="0.35">
      <c r="A71" s="77">
        <f t="shared" si="3"/>
        <v>47300</v>
      </c>
      <c r="B71" s="69">
        <v>55</v>
      </c>
      <c r="C71" s="67">
        <f t="shared" si="4"/>
        <v>63450.420000000027</v>
      </c>
      <c r="D71" s="78">
        <f t="shared" si="0"/>
        <v>311.95999999999998</v>
      </c>
      <c r="E71" s="78">
        <f t="shared" si="5"/>
        <v>14.850000000000023</v>
      </c>
      <c r="F71" s="78">
        <f t="shared" si="2"/>
        <v>326.81</v>
      </c>
      <c r="G71" s="78">
        <f t="shared" si="1"/>
        <v>63435.570000000029</v>
      </c>
    </row>
    <row r="72" spans="1:7" x14ac:dyDescent="0.35">
      <c r="A72" s="77">
        <f t="shared" si="3"/>
        <v>47331</v>
      </c>
      <c r="B72" s="69">
        <v>56</v>
      </c>
      <c r="C72" s="67">
        <f t="shared" si="4"/>
        <v>63435.570000000029</v>
      </c>
      <c r="D72" s="78">
        <f t="shared" si="0"/>
        <v>311.89</v>
      </c>
      <c r="E72" s="78">
        <f t="shared" si="5"/>
        <v>14.920000000000016</v>
      </c>
      <c r="F72" s="78">
        <f t="shared" si="2"/>
        <v>326.81</v>
      </c>
      <c r="G72" s="78">
        <f t="shared" si="1"/>
        <v>63420.650000000031</v>
      </c>
    </row>
    <row r="73" spans="1:7" x14ac:dyDescent="0.35">
      <c r="A73" s="77">
        <f t="shared" si="3"/>
        <v>47362</v>
      </c>
      <c r="B73" s="69">
        <v>57</v>
      </c>
      <c r="C73" s="67">
        <f t="shared" si="4"/>
        <v>63420.650000000031</v>
      </c>
      <c r="D73" s="78">
        <f t="shared" si="0"/>
        <v>311.82</v>
      </c>
      <c r="E73" s="78">
        <f t="shared" si="5"/>
        <v>14.990000000000009</v>
      </c>
      <c r="F73" s="78">
        <f t="shared" si="2"/>
        <v>326.81</v>
      </c>
      <c r="G73" s="78">
        <f t="shared" si="1"/>
        <v>63405.660000000033</v>
      </c>
    </row>
    <row r="74" spans="1:7" x14ac:dyDescent="0.35">
      <c r="A74" s="77">
        <f t="shared" si="3"/>
        <v>47392</v>
      </c>
      <c r="B74" s="69">
        <v>58</v>
      </c>
      <c r="C74" s="67">
        <f t="shared" si="4"/>
        <v>63405.660000000033</v>
      </c>
      <c r="D74" s="78">
        <f t="shared" si="0"/>
        <v>311.74</v>
      </c>
      <c r="E74" s="78">
        <f t="shared" si="5"/>
        <v>15.069999999999993</v>
      </c>
      <c r="F74" s="78">
        <f t="shared" si="2"/>
        <v>326.81</v>
      </c>
      <c r="G74" s="78">
        <f t="shared" si="1"/>
        <v>63390.590000000033</v>
      </c>
    </row>
    <row r="75" spans="1:7" x14ac:dyDescent="0.35">
      <c r="A75" s="77">
        <f t="shared" si="3"/>
        <v>47423</v>
      </c>
      <c r="B75" s="69">
        <v>59</v>
      </c>
      <c r="C75" s="67">
        <f t="shared" si="4"/>
        <v>63390.590000000033</v>
      </c>
      <c r="D75" s="78">
        <f t="shared" si="0"/>
        <v>311.67</v>
      </c>
      <c r="E75" s="78">
        <f t="shared" si="5"/>
        <v>15.139999999999986</v>
      </c>
      <c r="F75" s="78">
        <f t="shared" si="2"/>
        <v>326.81</v>
      </c>
      <c r="G75" s="78">
        <f t="shared" si="1"/>
        <v>63375.450000000033</v>
      </c>
    </row>
    <row r="76" spans="1:7" x14ac:dyDescent="0.35">
      <c r="A76" s="77">
        <f t="shared" si="3"/>
        <v>47453</v>
      </c>
      <c r="B76" s="69">
        <v>60</v>
      </c>
      <c r="C76" s="67">
        <f>G75</f>
        <v>63375.450000000033</v>
      </c>
      <c r="D76" s="78">
        <f>ROUND(C76*$E$13/12,2)</f>
        <v>311.60000000000002</v>
      </c>
      <c r="E76" s="78">
        <f>F76-D76</f>
        <v>15.20999999999998</v>
      </c>
      <c r="F76" s="78">
        <f t="shared" si="2"/>
        <v>326.81</v>
      </c>
      <c r="G76" s="78">
        <f>C76-E76</f>
        <v>63360.240000000034</v>
      </c>
    </row>
    <row r="77" spans="1:7" x14ac:dyDescent="0.35">
      <c r="A77" s="77">
        <f t="shared" si="3"/>
        <v>47484</v>
      </c>
      <c r="B77" s="69">
        <v>61</v>
      </c>
      <c r="C77" s="67">
        <f t="shared" ref="C77:C136" si="6">G76</f>
        <v>63360.240000000034</v>
      </c>
      <c r="D77" s="78">
        <f t="shared" ref="D77:D136" si="7">ROUND(C77*$E$13/12,2)</f>
        <v>311.52</v>
      </c>
      <c r="E77" s="78">
        <f t="shared" ref="E77:E136" si="8">F77-D77</f>
        <v>15.29000000000002</v>
      </c>
      <c r="F77" s="78">
        <f t="shared" si="2"/>
        <v>326.81</v>
      </c>
      <c r="G77" s="78">
        <f t="shared" ref="G77:G136" si="9">C77-E77</f>
        <v>63344.950000000033</v>
      </c>
    </row>
    <row r="78" spans="1:7" x14ac:dyDescent="0.35">
      <c r="A78" s="77">
        <f t="shared" si="3"/>
        <v>47515</v>
      </c>
      <c r="B78" s="69">
        <v>62</v>
      </c>
      <c r="C78" s="67">
        <f t="shared" si="6"/>
        <v>63344.950000000033</v>
      </c>
      <c r="D78" s="78">
        <f t="shared" si="7"/>
        <v>311.45</v>
      </c>
      <c r="E78" s="78">
        <f t="shared" si="8"/>
        <v>15.360000000000014</v>
      </c>
      <c r="F78" s="78">
        <f t="shared" si="2"/>
        <v>326.81</v>
      </c>
      <c r="G78" s="78">
        <f t="shared" si="9"/>
        <v>63329.590000000033</v>
      </c>
    </row>
    <row r="79" spans="1:7" x14ac:dyDescent="0.35">
      <c r="A79" s="77">
        <f t="shared" si="3"/>
        <v>47543</v>
      </c>
      <c r="B79" s="69">
        <v>63</v>
      </c>
      <c r="C79" s="67">
        <f t="shared" si="6"/>
        <v>63329.590000000033</v>
      </c>
      <c r="D79" s="78">
        <f t="shared" si="7"/>
        <v>311.37</v>
      </c>
      <c r="E79" s="78">
        <f t="shared" si="8"/>
        <v>15.439999999999998</v>
      </c>
      <c r="F79" s="78">
        <f t="shared" si="2"/>
        <v>326.81</v>
      </c>
      <c r="G79" s="78">
        <f t="shared" si="9"/>
        <v>63314.150000000031</v>
      </c>
    </row>
    <row r="80" spans="1:7" x14ac:dyDescent="0.35">
      <c r="A80" s="77">
        <f t="shared" si="3"/>
        <v>47574</v>
      </c>
      <c r="B80" s="69">
        <v>64</v>
      </c>
      <c r="C80" s="67">
        <f t="shared" si="6"/>
        <v>63314.150000000031</v>
      </c>
      <c r="D80" s="78">
        <f t="shared" si="7"/>
        <v>311.29000000000002</v>
      </c>
      <c r="E80" s="78">
        <f t="shared" si="8"/>
        <v>15.519999999999982</v>
      </c>
      <c r="F80" s="78">
        <f t="shared" si="2"/>
        <v>326.81</v>
      </c>
      <c r="G80" s="78">
        <f t="shared" si="9"/>
        <v>63298.630000000034</v>
      </c>
    </row>
    <row r="81" spans="1:7" x14ac:dyDescent="0.35">
      <c r="A81" s="77">
        <f t="shared" si="3"/>
        <v>47604</v>
      </c>
      <c r="B81" s="69">
        <v>65</v>
      </c>
      <c r="C81" s="67">
        <f t="shared" si="6"/>
        <v>63298.630000000034</v>
      </c>
      <c r="D81" s="78">
        <f t="shared" si="7"/>
        <v>311.22000000000003</v>
      </c>
      <c r="E81" s="78">
        <f t="shared" si="8"/>
        <v>15.589999999999975</v>
      </c>
      <c r="F81" s="78">
        <f t="shared" si="2"/>
        <v>326.81</v>
      </c>
      <c r="G81" s="78">
        <f t="shared" si="9"/>
        <v>63283.040000000037</v>
      </c>
    </row>
    <row r="82" spans="1:7" x14ac:dyDescent="0.35">
      <c r="A82" s="77">
        <f t="shared" si="3"/>
        <v>47635</v>
      </c>
      <c r="B82" s="69">
        <v>66</v>
      </c>
      <c r="C82" s="67">
        <f t="shared" si="6"/>
        <v>63283.040000000037</v>
      </c>
      <c r="D82" s="78">
        <f t="shared" si="7"/>
        <v>311.14</v>
      </c>
      <c r="E82" s="78">
        <f t="shared" si="8"/>
        <v>15.670000000000016</v>
      </c>
      <c r="F82" s="78">
        <f t="shared" si="2"/>
        <v>326.81</v>
      </c>
      <c r="G82" s="78">
        <f t="shared" si="9"/>
        <v>63267.370000000039</v>
      </c>
    </row>
    <row r="83" spans="1:7" x14ac:dyDescent="0.35">
      <c r="A83" s="77">
        <f t="shared" si="3"/>
        <v>47665</v>
      </c>
      <c r="B83" s="69">
        <v>67</v>
      </c>
      <c r="C83" s="67">
        <f t="shared" si="6"/>
        <v>63267.370000000039</v>
      </c>
      <c r="D83" s="78">
        <f t="shared" si="7"/>
        <v>311.06</v>
      </c>
      <c r="E83" s="78">
        <f t="shared" si="8"/>
        <v>15.75</v>
      </c>
      <c r="F83" s="78">
        <f t="shared" ref="F83:F136" si="10">F82</f>
        <v>326.81</v>
      </c>
      <c r="G83" s="78">
        <f t="shared" si="9"/>
        <v>63251.620000000039</v>
      </c>
    </row>
    <row r="84" spans="1:7" x14ac:dyDescent="0.35">
      <c r="A84" s="77">
        <f t="shared" ref="A84:A136" si="11">EDATE(A83,1)</f>
        <v>47696</v>
      </c>
      <c r="B84" s="69">
        <v>68</v>
      </c>
      <c r="C84" s="67">
        <f t="shared" si="6"/>
        <v>63251.620000000039</v>
      </c>
      <c r="D84" s="78">
        <f t="shared" si="7"/>
        <v>310.99</v>
      </c>
      <c r="E84" s="78">
        <f t="shared" si="8"/>
        <v>15.819999999999993</v>
      </c>
      <c r="F84" s="78">
        <f t="shared" si="10"/>
        <v>326.81</v>
      </c>
      <c r="G84" s="78">
        <f t="shared" si="9"/>
        <v>63235.800000000039</v>
      </c>
    </row>
    <row r="85" spans="1:7" x14ac:dyDescent="0.35">
      <c r="A85" s="77">
        <f t="shared" si="11"/>
        <v>47727</v>
      </c>
      <c r="B85" s="69">
        <v>69</v>
      </c>
      <c r="C85" s="67">
        <f t="shared" si="6"/>
        <v>63235.800000000039</v>
      </c>
      <c r="D85" s="78">
        <f t="shared" si="7"/>
        <v>310.91000000000003</v>
      </c>
      <c r="E85" s="78">
        <f t="shared" si="8"/>
        <v>15.899999999999977</v>
      </c>
      <c r="F85" s="78">
        <f t="shared" si="10"/>
        <v>326.81</v>
      </c>
      <c r="G85" s="78">
        <f t="shared" si="9"/>
        <v>63219.900000000038</v>
      </c>
    </row>
    <row r="86" spans="1:7" x14ac:dyDescent="0.35">
      <c r="A86" s="77">
        <f t="shared" si="11"/>
        <v>47757</v>
      </c>
      <c r="B86" s="69">
        <v>70</v>
      </c>
      <c r="C86" s="67">
        <f t="shared" si="6"/>
        <v>63219.900000000038</v>
      </c>
      <c r="D86" s="78">
        <f t="shared" si="7"/>
        <v>310.83</v>
      </c>
      <c r="E86" s="78">
        <f t="shared" si="8"/>
        <v>15.980000000000018</v>
      </c>
      <c r="F86" s="78">
        <f t="shared" si="10"/>
        <v>326.81</v>
      </c>
      <c r="G86" s="78">
        <f t="shared" si="9"/>
        <v>63203.920000000035</v>
      </c>
    </row>
    <row r="87" spans="1:7" x14ac:dyDescent="0.35">
      <c r="A87" s="77">
        <f t="shared" si="11"/>
        <v>47788</v>
      </c>
      <c r="B87" s="69">
        <v>71</v>
      </c>
      <c r="C87" s="67">
        <f t="shared" si="6"/>
        <v>63203.920000000035</v>
      </c>
      <c r="D87" s="78">
        <f t="shared" si="7"/>
        <v>310.75</v>
      </c>
      <c r="E87" s="78">
        <f t="shared" si="8"/>
        <v>16.060000000000002</v>
      </c>
      <c r="F87" s="78">
        <f t="shared" si="10"/>
        <v>326.81</v>
      </c>
      <c r="G87" s="78">
        <f t="shared" si="9"/>
        <v>63187.860000000037</v>
      </c>
    </row>
    <row r="88" spans="1:7" x14ac:dyDescent="0.35">
      <c r="A88" s="77">
        <f t="shared" si="11"/>
        <v>47818</v>
      </c>
      <c r="B88" s="69">
        <v>72</v>
      </c>
      <c r="C88" s="67">
        <f t="shared" si="6"/>
        <v>63187.860000000037</v>
      </c>
      <c r="D88" s="78">
        <f t="shared" si="7"/>
        <v>310.67</v>
      </c>
      <c r="E88" s="78">
        <f t="shared" si="8"/>
        <v>16.139999999999986</v>
      </c>
      <c r="F88" s="78">
        <f t="shared" si="10"/>
        <v>326.81</v>
      </c>
      <c r="G88" s="78">
        <f t="shared" si="9"/>
        <v>63171.720000000038</v>
      </c>
    </row>
    <row r="89" spans="1:7" x14ac:dyDescent="0.35">
      <c r="A89" s="77">
        <f t="shared" si="11"/>
        <v>47849</v>
      </c>
      <c r="B89" s="69">
        <v>73</v>
      </c>
      <c r="C89" s="67">
        <f t="shared" si="6"/>
        <v>63171.720000000038</v>
      </c>
      <c r="D89" s="78">
        <f t="shared" si="7"/>
        <v>310.58999999999997</v>
      </c>
      <c r="E89" s="78">
        <f t="shared" si="8"/>
        <v>16.220000000000027</v>
      </c>
      <c r="F89" s="78">
        <f t="shared" si="10"/>
        <v>326.81</v>
      </c>
      <c r="G89" s="78">
        <f t="shared" si="9"/>
        <v>63155.500000000036</v>
      </c>
    </row>
    <row r="90" spans="1:7" x14ac:dyDescent="0.35">
      <c r="A90" s="77">
        <f t="shared" si="11"/>
        <v>47880</v>
      </c>
      <c r="B90" s="69">
        <v>74</v>
      </c>
      <c r="C90" s="67">
        <f t="shared" si="6"/>
        <v>63155.500000000036</v>
      </c>
      <c r="D90" s="78">
        <f t="shared" si="7"/>
        <v>310.51</v>
      </c>
      <c r="E90" s="78">
        <f t="shared" si="8"/>
        <v>16.300000000000011</v>
      </c>
      <c r="F90" s="78">
        <f t="shared" si="10"/>
        <v>326.81</v>
      </c>
      <c r="G90" s="78">
        <f t="shared" si="9"/>
        <v>63139.200000000033</v>
      </c>
    </row>
    <row r="91" spans="1:7" x14ac:dyDescent="0.35">
      <c r="A91" s="77">
        <f t="shared" si="11"/>
        <v>47908</v>
      </c>
      <c r="B91" s="69">
        <v>75</v>
      </c>
      <c r="C91" s="67">
        <f t="shared" si="6"/>
        <v>63139.200000000033</v>
      </c>
      <c r="D91" s="78">
        <f t="shared" si="7"/>
        <v>310.43</v>
      </c>
      <c r="E91" s="78">
        <f t="shared" si="8"/>
        <v>16.379999999999995</v>
      </c>
      <c r="F91" s="78">
        <f t="shared" si="10"/>
        <v>326.81</v>
      </c>
      <c r="G91" s="78">
        <f t="shared" si="9"/>
        <v>63122.820000000036</v>
      </c>
    </row>
    <row r="92" spans="1:7" x14ac:dyDescent="0.35">
      <c r="A92" s="77">
        <f t="shared" si="11"/>
        <v>47939</v>
      </c>
      <c r="B92" s="69">
        <v>76</v>
      </c>
      <c r="C92" s="67">
        <f t="shared" si="6"/>
        <v>63122.820000000036</v>
      </c>
      <c r="D92" s="78">
        <f t="shared" si="7"/>
        <v>310.35000000000002</v>
      </c>
      <c r="E92" s="78">
        <f t="shared" si="8"/>
        <v>16.45999999999998</v>
      </c>
      <c r="F92" s="78">
        <f t="shared" si="10"/>
        <v>326.81</v>
      </c>
      <c r="G92" s="78">
        <f t="shared" si="9"/>
        <v>63106.360000000037</v>
      </c>
    </row>
    <row r="93" spans="1:7" x14ac:dyDescent="0.35">
      <c r="A93" s="77">
        <f t="shared" si="11"/>
        <v>47969</v>
      </c>
      <c r="B93" s="69">
        <v>77</v>
      </c>
      <c r="C93" s="67">
        <f t="shared" si="6"/>
        <v>63106.360000000037</v>
      </c>
      <c r="D93" s="78">
        <f t="shared" si="7"/>
        <v>310.27</v>
      </c>
      <c r="E93" s="78">
        <f t="shared" si="8"/>
        <v>16.54000000000002</v>
      </c>
      <c r="F93" s="78">
        <f t="shared" si="10"/>
        <v>326.81</v>
      </c>
      <c r="G93" s="78">
        <f t="shared" si="9"/>
        <v>63089.820000000036</v>
      </c>
    </row>
    <row r="94" spans="1:7" x14ac:dyDescent="0.35">
      <c r="A94" s="77">
        <f t="shared" si="11"/>
        <v>48000</v>
      </c>
      <c r="B94" s="69">
        <v>78</v>
      </c>
      <c r="C94" s="67">
        <f t="shared" si="6"/>
        <v>63089.820000000036</v>
      </c>
      <c r="D94" s="78">
        <f t="shared" si="7"/>
        <v>310.19</v>
      </c>
      <c r="E94" s="78">
        <f t="shared" si="8"/>
        <v>16.620000000000005</v>
      </c>
      <c r="F94" s="78">
        <f t="shared" si="10"/>
        <v>326.81</v>
      </c>
      <c r="G94" s="78">
        <f t="shared" si="9"/>
        <v>63073.200000000033</v>
      </c>
    </row>
    <row r="95" spans="1:7" x14ac:dyDescent="0.35">
      <c r="A95" s="77">
        <f t="shared" si="11"/>
        <v>48030</v>
      </c>
      <c r="B95" s="69">
        <v>79</v>
      </c>
      <c r="C95" s="67">
        <f t="shared" si="6"/>
        <v>63073.200000000033</v>
      </c>
      <c r="D95" s="78">
        <f t="shared" si="7"/>
        <v>310.11</v>
      </c>
      <c r="E95" s="78">
        <f t="shared" si="8"/>
        <v>16.699999999999989</v>
      </c>
      <c r="F95" s="78">
        <f t="shared" si="10"/>
        <v>326.81</v>
      </c>
      <c r="G95" s="78">
        <f t="shared" si="9"/>
        <v>63056.500000000036</v>
      </c>
    </row>
    <row r="96" spans="1:7" x14ac:dyDescent="0.35">
      <c r="A96" s="77">
        <f t="shared" si="11"/>
        <v>48061</v>
      </c>
      <c r="B96" s="69">
        <v>80</v>
      </c>
      <c r="C96" s="67">
        <f t="shared" si="6"/>
        <v>63056.500000000036</v>
      </c>
      <c r="D96" s="78">
        <f t="shared" si="7"/>
        <v>310.02999999999997</v>
      </c>
      <c r="E96" s="78">
        <f t="shared" si="8"/>
        <v>16.78000000000003</v>
      </c>
      <c r="F96" s="78">
        <f t="shared" si="10"/>
        <v>326.81</v>
      </c>
      <c r="G96" s="78">
        <f t="shared" si="9"/>
        <v>63039.720000000038</v>
      </c>
    </row>
    <row r="97" spans="1:7" x14ac:dyDescent="0.35">
      <c r="A97" s="77">
        <f t="shared" si="11"/>
        <v>48092</v>
      </c>
      <c r="B97" s="69">
        <v>81</v>
      </c>
      <c r="C97" s="67">
        <f t="shared" si="6"/>
        <v>63039.720000000038</v>
      </c>
      <c r="D97" s="78">
        <f t="shared" si="7"/>
        <v>309.95</v>
      </c>
      <c r="E97" s="78">
        <f t="shared" si="8"/>
        <v>16.860000000000014</v>
      </c>
      <c r="F97" s="78">
        <f t="shared" si="10"/>
        <v>326.81</v>
      </c>
      <c r="G97" s="78">
        <f t="shared" si="9"/>
        <v>63022.860000000037</v>
      </c>
    </row>
    <row r="98" spans="1:7" x14ac:dyDescent="0.35">
      <c r="A98" s="77">
        <f t="shared" si="11"/>
        <v>48122</v>
      </c>
      <c r="B98" s="69">
        <v>82</v>
      </c>
      <c r="C98" s="67">
        <f t="shared" si="6"/>
        <v>63022.860000000037</v>
      </c>
      <c r="D98" s="78">
        <f t="shared" si="7"/>
        <v>309.86</v>
      </c>
      <c r="E98" s="78">
        <f t="shared" si="8"/>
        <v>16.949999999999989</v>
      </c>
      <c r="F98" s="78">
        <f t="shared" si="10"/>
        <v>326.81</v>
      </c>
      <c r="G98" s="78">
        <f t="shared" si="9"/>
        <v>63005.91000000004</v>
      </c>
    </row>
    <row r="99" spans="1:7" x14ac:dyDescent="0.35">
      <c r="A99" s="77">
        <f t="shared" si="11"/>
        <v>48153</v>
      </c>
      <c r="B99" s="69">
        <v>83</v>
      </c>
      <c r="C99" s="67">
        <f t="shared" si="6"/>
        <v>63005.91000000004</v>
      </c>
      <c r="D99" s="78">
        <f t="shared" si="7"/>
        <v>309.77999999999997</v>
      </c>
      <c r="E99" s="78">
        <f t="shared" si="8"/>
        <v>17.03000000000003</v>
      </c>
      <c r="F99" s="78">
        <f t="shared" si="10"/>
        <v>326.81</v>
      </c>
      <c r="G99" s="78">
        <f t="shared" si="9"/>
        <v>62988.880000000041</v>
      </c>
    </row>
    <row r="100" spans="1:7" x14ac:dyDescent="0.35">
      <c r="A100" s="77">
        <f t="shared" si="11"/>
        <v>48183</v>
      </c>
      <c r="B100" s="69">
        <v>84</v>
      </c>
      <c r="C100" s="67">
        <f t="shared" si="6"/>
        <v>62988.880000000041</v>
      </c>
      <c r="D100" s="78">
        <f t="shared" si="7"/>
        <v>309.7</v>
      </c>
      <c r="E100" s="78">
        <f t="shared" si="8"/>
        <v>17.110000000000014</v>
      </c>
      <c r="F100" s="78">
        <f t="shared" si="10"/>
        <v>326.81</v>
      </c>
      <c r="G100" s="78">
        <f t="shared" si="9"/>
        <v>62971.77000000004</v>
      </c>
    </row>
    <row r="101" spans="1:7" x14ac:dyDescent="0.35">
      <c r="A101" s="77">
        <f t="shared" si="11"/>
        <v>48214</v>
      </c>
      <c r="B101" s="69">
        <v>85</v>
      </c>
      <c r="C101" s="67">
        <f t="shared" si="6"/>
        <v>62971.77000000004</v>
      </c>
      <c r="D101" s="78">
        <f t="shared" si="7"/>
        <v>309.61</v>
      </c>
      <c r="E101" s="78">
        <f t="shared" si="8"/>
        <v>17.199999999999989</v>
      </c>
      <c r="F101" s="78">
        <f t="shared" si="10"/>
        <v>326.81</v>
      </c>
      <c r="G101" s="78">
        <f t="shared" si="9"/>
        <v>62954.570000000043</v>
      </c>
    </row>
    <row r="102" spans="1:7" x14ac:dyDescent="0.35">
      <c r="A102" s="77">
        <f t="shared" si="11"/>
        <v>48245</v>
      </c>
      <c r="B102" s="69">
        <v>86</v>
      </c>
      <c r="C102" s="67">
        <f t="shared" si="6"/>
        <v>62954.570000000043</v>
      </c>
      <c r="D102" s="78">
        <f t="shared" si="7"/>
        <v>309.52999999999997</v>
      </c>
      <c r="E102" s="78">
        <f t="shared" si="8"/>
        <v>17.28000000000003</v>
      </c>
      <c r="F102" s="78">
        <f t="shared" si="10"/>
        <v>326.81</v>
      </c>
      <c r="G102" s="78">
        <f t="shared" si="9"/>
        <v>62937.290000000045</v>
      </c>
    </row>
    <row r="103" spans="1:7" x14ac:dyDescent="0.35">
      <c r="A103" s="77">
        <f t="shared" si="11"/>
        <v>48274</v>
      </c>
      <c r="B103" s="69">
        <v>87</v>
      </c>
      <c r="C103" s="67">
        <f t="shared" si="6"/>
        <v>62937.290000000045</v>
      </c>
      <c r="D103" s="78">
        <f t="shared" si="7"/>
        <v>309.44</v>
      </c>
      <c r="E103" s="78">
        <f t="shared" si="8"/>
        <v>17.370000000000005</v>
      </c>
      <c r="F103" s="78">
        <f t="shared" si="10"/>
        <v>326.81</v>
      </c>
      <c r="G103" s="78">
        <f t="shared" si="9"/>
        <v>62919.920000000042</v>
      </c>
    </row>
    <row r="104" spans="1:7" x14ac:dyDescent="0.35">
      <c r="A104" s="77">
        <f t="shared" si="11"/>
        <v>48305</v>
      </c>
      <c r="B104" s="69">
        <v>88</v>
      </c>
      <c r="C104" s="67">
        <f t="shared" si="6"/>
        <v>62919.920000000042</v>
      </c>
      <c r="D104" s="78">
        <f t="shared" si="7"/>
        <v>309.36</v>
      </c>
      <c r="E104" s="78">
        <f t="shared" si="8"/>
        <v>17.449999999999989</v>
      </c>
      <c r="F104" s="78">
        <f t="shared" si="10"/>
        <v>326.81</v>
      </c>
      <c r="G104" s="78">
        <f t="shared" si="9"/>
        <v>62902.470000000045</v>
      </c>
    </row>
    <row r="105" spans="1:7" x14ac:dyDescent="0.35">
      <c r="A105" s="77">
        <f t="shared" si="11"/>
        <v>48335</v>
      </c>
      <c r="B105" s="69">
        <v>89</v>
      </c>
      <c r="C105" s="67">
        <f t="shared" si="6"/>
        <v>62902.470000000045</v>
      </c>
      <c r="D105" s="78">
        <f t="shared" si="7"/>
        <v>309.27</v>
      </c>
      <c r="E105" s="78">
        <f t="shared" si="8"/>
        <v>17.54000000000002</v>
      </c>
      <c r="F105" s="78">
        <f t="shared" si="10"/>
        <v>326.81</v>
      </c>
      <c r="G105" s="78">
        <f t="shared" si="9"/>
        <v>62884.930000000044</v>
      </c>
    </row>
    <row r="106" spans="1:7" x14ac:dyDescent="0.35">
      <c r="A106" s="77">
        <f t="shared" si="11"/>
        <v>48366</v>
      </c>
      <c r="B106" s="69">
        <v>90</v>
      </c>
      <c r="C106" s="67">
        <f t="shared" si="6"/>
        <v>62884.930000000044</v>
      </c>
      <c r="D106" s="78">
        <f t="shared" si="7"/>
        <v>309.18</v>
      </c>
      <c r="E106" s="78">
        <f t="shared" si="8"/>
        <v>17.629999999999995</v>
      </c>
      <c r="F106" s="78">
        <f t="shared" si="10"/>
        <v>326.81</v>
      </c>
      <c r="G106" s="78">
        <f t="shared" si="9"/>
        <v>62867.300000000047</v>
      </c>
    </row>
    <row r="107" spans="1:7" x14ac:dyDescent="0.35">
      <c r="A107" s="77">
        <f t="shared" si="11"/>
        <v>48396</v>
      </c>
      <c r="B107" s="69">
        <v>91</v>
      </c>
      <c r="C107" s="67">
        <f t="shared" si="6"/>
        <v>62867.300000000047</v>
      </c>
      <c r="D107" s="78">
        <f t="shared" si="7"/>
        <v>309.10000000000002</v>
      </c>
      <c r="E107" s="78">
        <f t="shared" si="8"/>
        <v>17.70999999999998</v>
      </c>
      <c r="F107" s="78">
        <f t="shared" si="10"/>
        <v>326.81</v>
      </c>
      <c r="G107" s="78">
        <f t="shared" si="9"/>
        <v>62849.590000000047</v>
      </c>
    </row>
    <row r="108" spans="1:7" x14ac:dyDescent="0.35">
      <c r="A108" s="77">
        <f t="shared" si="11"/>
        <v>48427</v>
      </c>
      <c r="B108" s="69">
        <v>92</v>
      </c>
      <c r="C108" s="67">
        <f t="shared" si="6"/>
        <v>62849.590000000047</v>
      </c>
      <c r="D108" s="78">
        <f t="shared" si="7"/>
        <v>309.01</v>
      </c>
      <c r="E108" s="78">
        <f t="shared" si="8"/>
        <v>17.800000000000011</v>
      </c>
      <c r="F108" s="78">
        <f t="shared" si="10"/>
        <v>326.81</v>
      </c>
      <c r="G108" s="78">
        <f t="shared" si="9"/>
        <v>62831.790000000045</v>
      </c>
    </row>
    <row r="109" spans="1:7" x14ac:dyDescent="0.35">
      <c r="A109" s="77">
        <f t="shared" si="11"/>
        <v>48458</v>
      </c>
      <c r="B109" s="69">
        <v>93</v>
      </c>
      <c r="C109" s="67">
        <f t="shared" si="6"/>
        <v>62831.790000000045</v>
      </c>
      <c r="D109" s="78">
        <f t="shared" si="7"/>
        <v>308.92</v>
      </c>
      <c r="E109" s="78">
        <f t="shared" si="8"/>
        <v>17.889999999999986</v>
      </c>
      <c r="F109" s="78">
        <f t="shared" si="10"/>
        <v>326.81</v>
      </c>
      <c r="G109" s="78">
        <f t="shared" si="9"/>
        <v>62813.900000000045</v>
      </c>
    </row>
    <row r="110" spans="1:7" x14ac:dyDescent="0.35">
      <c r="A110" s="77">
        <f t="shared" si="11"/>
        <v>48488</v>
      </c>
      <c r="B110" s="69">
        <v>94</v>
      </c>
      <c r="C110" s="67">
        <f t="shared" si="6"/>
        <v>62813.900000000045</v>
      </c>
      <c r="D110" s="78">
        <f t="shared" si="7"/>
        <v>308.83999999999997</v>
      </c>
      <c r="E110" s="78">
        <f t="shared" si="8"/>
        <v>17.970000000000027</v>
      </c>
      <c r="F110" s="78">
        <f t="shared" si="10"/>
        <v>326.81</v>
      </c>
      <c r="G110" s="78">
        <f t="shared" si="9"/>
        <v>62795.930000000044</v>
      </c>
    </row>
    <row r="111" spans="1:7" x14ac:dyDescent="0.35">
      <c r="A111" s="77">
        <f t="shared" si="11"/>
        <v>48519</v>
      </c>
      <c r="B111" s="69">
        <v>95</v>
      </c>
      <c r="C111" s="67">
        <f t="shared" si="6"/>
        <v>62795.930000000044</v>
      </c>
      <c r="D111" s="78">
        <f t="shared" si="7"/>
        <v>308.75</v>
      </c>
      <c r="E111" s="78">
        <f t="shared" si="8"/>
        <v>18.060000000000002</v>
      </c>
      <c r="F111" s="78">
        <f t="shared" si="10"/>
        <v>326.81</v>
      </c>
      <c r="G111" s="78">
        <f t="shared" si="9"/>
        <v>62777.870000000046</v>
      </c>
    </row>
    <row r="112" spans="1:7" x14ac:dyDescent="0.35">
      <c r="A112" s="77">
        <f t="shared" si="11"/>
        <v>48549</v>
      </c>
      <c r="B112" s="69">
        <v>96</v>
      </c>
      <c r="C112" s="67">
        <f t="shared" si="6"/>
        <v>62777.870000000046</v>
      </c>
      <c r="D112" s="78">
        <f t="shared" si="7"/>
        <v>308.66000000000003</v>
      </c>
      <c r="E112" s="78">
        <f t="shared" si="8"/>
        <v>18.149999999999977</v>
      </c>
      <c r="F112" s="78">
        <f t="shared" si="10"/>
        <v>326.81</v>
      </c>
      <c r="G112" s="78">
        <f t="shared" si="9"/>
        <v>62759.720000000045</v>
      </c>
    </row>
    <row r="113" spans="1:7" x14ac:dyDescent="0.35">
      <c r="A113" s="77">
        <f t="shared" si="11"/>
        <v>48580</v>
      </c>
      <c r="B113" s="69">
        <v>97</v>
      </c>
      <c r="C113" s="67">
        <f t="shared" si="6"/>
        <v>62759.720000000045</v>
      </c>
      <c r="D113" s="78">
        <f t="shared" si="7"/>
        <v>308.57</v>
      </c>
      <c r="E113" s="78">
        <f t="shared" si="8"/>
        <v>18.240000000000009</v>
      </c>
      <c r="F113" s="78">
        <f t="shared" si="10"/>
        <v>326.81</v>
      </c>
      <c r="G113" s="78">
        <f t="shared" si="9"/>
        <v>62741.480000000047</v>
      </c>
    </row>
    <row r="114" spans="1:7" x14ac:dyDescent="0.35">
      <c r="A114" s="77">
        <f t="shared" si="11"/>
        <v>48611</v>
      </c>
      <c r="B114" s="69">
        <v>98</v>
      </c>
      <c r="C114" s="67">
        <f t="shared" si="6"/>
        <v>62741.480000000047</v>
      </c>
      <c r="D114" s="78">
        <f t="shared" si="7"/>
        <v>308.48</v>
      </c>
      <c r="E114" s="78">
        <f t="shared" si="8"/>
        <v>18.329999999999984</v>
      </c>
      <c r="F114" s="78">
        <f t="shared" si="10"/>
        <v>326.81</v>
      </c>
      <c r="G114" s="78">
        <f t="shared" si="9"/>
        <v>62723.150000000045</v>
      </c>
    </row>
    <row r="115" spans="1:7" x14ac:dyDescent="0.35">
      <c r="A115" s="77">
        <f t="shared" si="11"/>
        <v>48639</v>
      </c>
      <c r="B115" s="69">
        <v>99</v>
      </c>
      <c r="C115" s="67">
        <f t="shared" si="6"/>
        <v>62723.150000000045</v>
      </c>
      <c r="D115" s="78">
        <f t="shared" si="7"/>
        <v>308.39</v>
      </c>
      <c r="E115" s="78">
        <f t="shared" si="8"/>
        <v>18.420000000000016</v>
      </c>
      <c r="F115" s="78">
        <f t="shared" si="10"/>
        <v>326.81</v>
      </c>
      <c r="G115" s="78">
        <f t="shared" si="9"/>
        <v>62704.730000000047</v>
      </c>
    </row>
    <row r="116" spans="1:7" x14ac:dyDescent="0.35">
      <c r="A116" s="77">
        <f t="shared" si="11"/>
        <v>48670</v>
      </c>
      <c r="B116" s="69">
        <v>100</v>
      </c>
      <c r="C116" s="67">
        <f t="shared" si="6"/>
        <v>62704.730000000047</v>
      </c>
      <c r="D116" s="78">
        <f t="shared" si="7"/>
        <v>308.3</v>
      </c>
      <c r="E116" s="78">
        <f t="shared" si="8"/>
        <v>18.509999999999991</v>
      </c>
      <c r="F116" s="78">
        <f t="shared" si="10"/>
        <v>326.81</v>
      </c>
      <c r="G116" s="78">
        <f t="shared" si="9"/>
        <v>62686.220000000045</v>
      </c>
    </row>
    <row r="117" spans="1:7" x14ac:dyDescent="0.35">
      <c r="A117" s="77">
        <f t="shared" si="11"/>
        <v>48700</v>
      </c>
      <c r="B117" s="69">
        <v>101</v>
      </c>
      <c r="C117" s="67">
        <f t="shared" si="6"/>
        <v>62686.220000000045</v>
      </c>
      <c r="D117" s="78">
        <f t="shared" si="7"/>
        <v>308.20999999999998</v>
      </c>
      <c r="E117" s="78">
        <f t="shared" si="8"/>
        <v>18.600000000000023</v>
      </c>
      <c r="F117" s="78">
        <f t="shared" si="10"/>
        <v>326.81</v>
      </c>
      <c r="G117" s="78">
        <f t="shared" si="9"/>
        <v>62667.620000000046</v>
      </c>
    </row>
    <row r="118" spans="1:7" x14ac:dyDescent="0.35">
      <c r="A118" s="77">
        <f t="shared" si="11"/>
        <v>48731</v>
      </c>
      <c r="B118" s="69">
        <v>102</v>
      </c>
      <c r="C118" s="67">
        <f t="shared" si="6"/>
        <v>62667.620000000046</v>
      </c>
      <c r="D118" s="78">
        <f t="shared" si="7"/>
        <v>308.12</v>
      </c>
      <c r="E118" s="78">
        <f t="shared" si="8"/>
        <v>18.689999999999998</v>
      </c>
      <c r="F118" s="78">
        <f t="shared" si="10"/>
        <v>326.81</v>
      </c>
      <c r="G118" s="78">
        <f t="shared" si="9"/>
        <v>62648.930000000044</v>
      </c>
    </row>
    <row r="119" spans="1:7" x14ac:dyDescent="0.35">
      <c r="A119" s="77">
        <f t="shared" si="11"/>
        <v>48761</v>
      </c>
      <c r="B119" s="69">
        <v>103</v>
      </c>
      <c r="C119" s="67">
        <f t="shared" si="6"/>
        <v>62648.930000000044</v>
      </c>
      <c r="D119" s="78">
        <f t="shared" si="7"/>
        <v>308.02</v>
      </c>
      <c r="E119" s="78">
        <f t="shared" si="8"/>
        <v>18.79000000000002</v>
      </c>
      <c r="F119" s="78">
        <f t="shared" si="10"/>
        <v>326.81</v>
      </c>
      <c r="G119" s="78">
        <f t="shared" si="9"/>
        <v>62630.140000000043</v>
      </c>
    </row>
    <row r="120" spans="1:7" x14ac:dyDescent="0.35">
      <c r="A120" s="77">
        <f t="shared" si="11"/>
        <v>48792</v>
      </c>
      <c r="B120" s="69">
        <v>104</v>
      </c>
      <c r="C120" s="67">
        <f t="shared" si="6"/>
        <v>62630.140000000043</v>
      </c>
      <c r="D120" s="78">
        <f t="shared" si="7"/>
        <v>307.93</v>
      </c>
      <c r="E120" s="78">
        <f t="shared" si="8"/>
        <v>18.879999999999995</v>
      </c>
      <c r="F120" s="78">
        <f t="shared" si="10"/>
        <v>326.81</v>
      </c>
      <c r="G120" s="78">
        <f t="shared" si="9"/>
        <v>62611.260000000046</v>
      </c>
    </row>
    <row r="121" spans="1:7" x14ac:dyDescent="0.35">
      <c r="A121" s="77">
        <f t="shared" si="11"/>
        <v>48823</v>
      </c>
      <c r="B121" s="69">
        <v>105</v>
      </c>
      <c r="C121" s="67">
        <f t="shared" si="6"/>
        <v>62611.260000000046</v>
      </c>
      <c r="D121" s="78">
        <f t="shared" si="7"/>
        <v>307.83999999999997</v>
      </c>
      <c r="E121" s="78">
        <f t="shared" si="8"/>
        <v>18.970000000000027</v>
      </c>
      <c r="F121" s="78">
        <f t="shared" si="10"/>
        <v>326.81</v>
      </c>
      <c r="G121" s="78">
        <f t="shared" si="9"/>
        <v>62592.290000000045</v>
      </c>
    </row>
    <row r="122" spans="1:7" x14ac:dyDescent="0.35">
      <c r="A122" s="77">
        <f t="shared" si="11"/>
        <v>48853</v>
      </c>
      <c r="B122" s="69">
        <v>106</v>
      </c>
      <c r="C122" s="67">
        <f t="shared" si="6"/>
        <v>62592.290000000045</v>
      </c>
      <c r="D122" s="78">
        <f t="shared" si="7"/>
        <v>307.75</v>
      </c>
      <c r="E122" s="78">
        <f t="shared" si="8"/>
        <v>19.060000000000002</v>
      </c>
      <c r="F122" s="78">
        <f t="shared" si="10"/>
        <v>326.81</v>
      </c>
      <c r="G122" s="78">
        <f t="shared" si="9"/>
        <v>62573.230000000047</v>
      </c>
    </row>
    <row r="123" spans="1:7" x14ac:dyDescent="0.35">
      <c r="A123" s="77">
        <f t="shared" si="11"/>
        <v>48884</v>
      </c>
      <c r="B123" s="69">
        <v>107</v>
      </c>
      <c r="C123" s="67">
        <f t="shared" si="6"/>
        <v>62573.230000000047</v>
      </c>
      <c r="D123" s="78">
        <f t="shared" si="7"/>
        <v>307.64999999999998</v>
      </c>
      <c r="E123" s="78">
        <f t="shared" si="8"/>
        <v>19.160000000000025</v>
      </c>
      <c r="F123" s="78">
        <f t="shared" si="10"/>
        <v>326.81</v>
      </c>
      <c r="G123" s="78">
        <f t="shared" si="9"/>
        <v>62554.070000000043</v>
      </c>
    </row>
    <row r="124" spans="1:7" x14ac:dyDescent="0.35">
      <c r="A124" s="77">
        <f t="shared" si="11"/>
        <v>48914</v>
      </c>
      <c r="B124" s="69">
        <v>108</v>
      </c>
      <c r="C124" s="67">
        <f t="shared" si="6"/>
        <v>62554.070000000043</v>
      </c>
      <c r="D124" s="78">
        <f t="shared" si="7"/>
        <v>307.56</v>
      </c>
      <c r="E124" s="78">
        <f t="shared" si="8"/>
        <v>19.25</v>
      </c>
      <c r="F124" s="78">
        <f t="shared" si="10"/>
        <v>326.81</v>
      </c>
      <c r="G124" s="78">
        <f t="shared" si="9"/>
        <v>62534.820000000043</v>
      </c>
    </row>
    <row r="125" spans="1:7" x14ac:dyDescent="0.35">
      <c r="A125" s="77">
        <f t="shared" si="11"/>
        <v>48945</v>
      </c>
      <c r="B125" s="69">
        <v>109</v>
      </c>
      <c r="C125" s="67">
        <f t="shared" si="6"/>
        <v>62534.820000000043</v>
      </c>
      <c r="D125" s="78">
        <f t="shared" si="7"/>
        <v>307.45999999999998</v>
      </c>
      <c r="E125" s="78">
        <f t="shared" si="8"/>
        <v>19.350000000000023</v>
      </c>
      <c r="F125" s="78">
        <f t="shared" si="10"/>
        <v>326.81</v>
      </c>
      <c r="G125" s="78">
        <f t="shared" si="9"/>
        <v>62515.470000000045</v>
      </c>
    </row>
    <row r="126" spans="1:7" x14ac:dyDescent="0.35">
      <c r="A126" s="77">
        <f t="shared" si="11"/>
        <v>48976</v>
      </c>
      <c r="B126" s="69">
        <v>110</v>
      </c>
      <c r="C126" s="67">
        <f t="shared" si="6"/>
        <v>62515.470000000045</v>
      </c>
      <c r="D126" s="78">
        <f t="shared" si="7"/>
        <v>307.37</v>
      </c>
      <c r="E126" s="78">
        <f t="shared" si="8"/>
        <v>19.439999999999998</v>
      </c>
      <c r="F126" s="78">
        <f t="shared" si="10"/>
        <v>326.81</v>
      </c>
      <c r="G126" s="78">
        <f t="shared" si="9"/>
        <v>62496.030000000042</v>
      </c>
    </row>
    <row r="127" spans="1:7" x14ac:dyDescent="0.35">
      <c r="A127" s="77">
        <f t="shared" si="11"/>
        <v>49004</v>
      </c>
      <c r="B127" s="69">
        <v>111</v>
      </c>
      <c r="C127" s="67">
        <f t="shared" si="6"/>
        <v>62496.030000000042</v>
      </c>
      <c r="D127" s="78">
        <f t="shared" si="7"/>
        <v>307.27</v>
      </c>
      <c r="E127" s="78">
        <f t="shared" si="8"/>
        <v>19.54000000000002</v>
      </c>
      <c r="F127" s="78">
        <f t="shared" si="10"/>
        <v>326.81</v>
      </c>
      <c r="G127" s="78">
        <f t="shared" si="9"/>
        <v>62476.490000000042</v>
      </c>
    </row>
    <row r="128" spans="1:7" x14ac:dyDescent="0.35">
      <c r="A128" s="77">
        <f t="shared" si="11"/>
        <v>49035</v>
      </c>
      <c r="B128" s="69">
        <v>112</v>
      </c>
      <c r="C128" s="67">
        <f t="shared" si="6"/>
        <v>62476.490000000042</v>
      </c>
      <c r="D128" s="78">
        <f t="shared" si="7"/>
        <v>307.18</v>
      </c>
      <c r="E128" s="78">
        <f t="shared" si="8"/>
        <v>19.629999999999995</v>
      </c>
      <c r="F128" s="78">
        <f t="shared" si="10"/>
        <v>326.81</v>
      </c>
      <c r="G128" s="78">
        <f t="shared" si="9"/>
        <v>62456.860000000044</v>
      </c>
    </row>
    <row r="129" spans="1:7" x14ac:dyDescent="0.35">
      <c r="A129" s="77">
        <f t="shared" si="11"/>
        <v>49065</v>
      </c>
      <c r="B129" s="69">
        <v>113</v>
      </c>
      <c r="C129" s="67">
        <f t="shared" si="6"/>
        <v>62456.860000000044</v>
      </c>
      <c r="D129" s="78">
        <f t="shared" si="7"/>
        <v>307.08</v>
      </c>
      <c r="E129" s="78">
        <f t="shared" si="8"/>
        <v>19.730000000000018</v>
      </c>
      <c r="F129" s="78">
        <f t="shared" si="10"/>
        <v>326.81</v>
      </c>
      <c r="G129" s="78">
        <f t="shared" si="9"/>
        <v>62437.130000000041</v>
      </c>
    </row>
    <row r="130" spans="1:7" x14ac:dyDescent="0.35">
      <c r="A130" s="77">
        <f t="shared" si="11"/>
        <v>49096</v>
      </c>
      <c r="B130" s="69">
        <v>114</v>
      </c>
      <c r="C130" s="67">
        <f t="shared" si="6"/>
        <v>62437.130000000041</v>
      </c>
      <c r="D130" s="78">
        <f t="shared" si="7"/>
        <v>306.98</v>
      </c>
      <c r="E130" s="78">
        <f t="shared" si="8"/>
        <v>19.829999999999984</v>
      </c>
      <c r="F130" s="78">
        <f t="shared" si="10"/>
        <v>326.81</v>
      </c>
      <c r="G130" s="78">
        <f t="shared" si="9"/>
        <v>62417.300000000039</v>
      </c>
    </row>
    <row r="131" spans="1:7" x14ac:dyDescent="0.35">
      <c r="A131" s="77">
        <f t="shared" si="11"/>
        <v>49126</v>
      </c>
      <c r="B131" s="69">
        <v>115</v>
      </c>
      <c r="C131" s="67">
        <f t="shared" si="6"/>
        <v>62417.300000000039</v>
      </c>
      <c r="D131" s="78">
        <f t="shared" si="7"/>
        <v>306.89</v>
      </c>
      <c r="E131" s="78">
        <f t="shared" si="8"/>
        <v>19.920000000000016</v>
      </c>
      <c r="F131" s="78">
        <f t="shared" si="10"/>
        <v>326.81</v>
      </c>
      <c r="G131" s="78">
        <f t="shared" si="9"/>
        <v>62397.380000000041</v>
      </c>
    </row>
    <row r="132" spans="1:7" x14ac:dyDescent="0.35">
      <c r="A132" s="77">
        <f t="shared" si="11"/>
        <v>49157</v>
      </c>
      <c r="B132" s="69">
        <v>116</v>
      </c>
      <c r="C132" s="67">
        <f t="shared" si="6"/>
        <v>62397.380000000041</v>
      </c>
      <c r="D132" s="78">
        <f t="shared" si="7"/>
        <v>306.79000000000002</v>
      </c>
      <c r="E132" s="78">
        <f t="shared" si="8"/>
        <v>20.019999999999982</v>
      </c>
      <c r="F132" s="78">
        <f t="shared" si="10"/>
        <v>326.81</v>
      </c>
      <c r="G132" s="78">
        <f t="shared" si="9"/>
        <v>62377.360000000044</v>
      </c>
    </row>
    <row r="133" spans="1:7" x14ac:dyDescent="0.35">
      <c r="A133" s="77">
        <f t="shared" si="11"/>
        <v>49188</v>
      </c>
      <c r="B133" s="69">
        <v>117</v>
      </c>
      <c r="C133" s="67">
        <f t="shared" si="6"/>
        <v>62377.360000000044</v>
      </c>
      <c r="D133" s="78">
        <f t="shared" si="7"/>
        <v>306.69</v>
      </c>
      <c r="E133" s="78">
        <f t="shared" si="8"/>
        <v>20.120000000000005</v>
      </c>
      <c r="F133" s="78">
        <f t="shared" si="10"/>
        <v>326.81</v>
      </c>
      <c r="G133" s="78">
        <f t="shared" si="9"/>
        <v>62357.240000000042</v>
      </c>
    </row>
    <row r="134" spans="1:7" x14ac:dyDescent="0.35">
      <c r="A134" s="77">
        <f t="shared" si="11"/>
        <v>49218</v>
      </c>
      <c r="B134" s="69">
        <v>118</v>
      </c>
      <c r="C134" s="67">
        <f t="shared" si="6"/>
        <v>62357.240000000042</v>
      </c>
      <c r="D134" s="78">
        <f t="shared" si="7"/>
        <v>306.58999999999997</v>
      </c>
      <c r="E134" s="78">
        <f t="shared" si="8"/>
        <v>20.220000000000027</v>
      </c>
      <c r="F134" s="78">
        <f t="shared" si="10"/>
        <v>326.81</v>
      </c>
      <c r="G134" s="78">
        <f t="shared" si="9"/>
        <v>62337.02000000004</v>
      </c>
    </row>
    <row r="135" spans="1:7" x14ac:dyDescent="0.35">
      <c r="A135" s="77">
        <f t="shared" si="11"/>
        <v>49249</v>
      </c>
      <c r="B135" s="69">
        <v>119</v>
      </c>
      <c r="C135" s="67">
        <f t="shared" si="6"/>
        <v>62337.02000000004</v>
      </c>
      <c r="D135" s="78">
        <f t="shared" si="7"/>
        <v>306.49</v>
      </c>
      <c r="E135" s="78">
        <f t="shared" si="8"/>
        <v>20.319999999999993</v>
      </c>
      <c r="F135" s="78">
        <f t="shared" si="10"/>
        <v>326.81</v>
      </c>
      <c r="G135" s="78">
        <f t="shared" si="9"/>
        <v>62316.700000000041</v>
      </c>
    </row>
    <row r="136" spans="1:7" x14ac:dyDescent="0.35">
      <c r="A136" s="77">
        <f t="shared" si="11"/>
        <v>49279</v>
      </c>
      <c r="B136" s="69">
        <v>120</v>
      </c>
      <c r="C136" s="67">
        <f t="shared" si="6"/>
        <v>62316.700000000041</v>
      </c>
      <c r="D136" s="78">
        <f t="shared" si="7"/>
        <v>306.39</v>
      </c>
      <c r="E136" s="78">
        <f t="shared" si="8"/>
        <v>20.420000000000016</v>
      </c>
      <c r="F136" s="78">
        <f t="shared" si="10"/>
        <v>326.81</v>
      </c>
      <c r="G136" s="78">
        <f t="shared" si="9"/>
        <v>62296.280000000042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2195-306A-4A56-A622-1201C63DC0F3}">
  <dimension ref="A1:P143"/>
  <sheetViews>
    <sheetView workbookViewId="0">
      <selection activeCell="H12" sqref="H12"/>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92"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2"/>
      <c r="B1" s="62"/>
      <c r="C1" s="62"/>
      <c r="D1" s="62"/>
      <c r="E1" s="62"/>
      <c r="F1" s="62"/>
      <c r="G1" s="121"/>
    </row>
    <row r="2" spans="1:16" x14ac:dyDescent="0.35">
      <c r="A2" s="62"/>
      <c r="B2" s="62"/>
      <c r="C2" s="62"/>
      <c r="D2" s="62"/>
      <c r="E2" s="62"/>
      <c r="F2" s="64"/>
      <c r="G2" s="122"/>
    </row>
    <row r="3" spans="1:16" x14ac:dyDescent="0.35">
      <c r="A3" s="62"/>
      <c r="B3" s="62"/>
      <c r="C3" s="62"/>
      <c r="D3" s="62"/>
      <c r="E3" s="62"/>
      <c r="F3" s="64"/>
      <c r="G3" s="122"/>
    </row>
    <row r="4" spans="1:16" ht="21" customHeight="1" x14ac:dyDescent="0.5">
      <c r="A4" s="62"/>
      <c r="B4" s="123" t="s">
        <v>66</v>
      </c>
      <c r="C4" s="62"/>
      <c r="D4" s="62"/>
      <c r="E4" s="66"/>
      <c r="F4" s="67"/>
      <c r="G4" s="124"/>
      <c r="K4" s="92"/>
      <c r="L4" s="91"/>
    </row>
    <row r="5" spans="1:16" x14ac:dyDescent="0.35">
      <c r="A5" s="62"/>
      <c r="B5" s="62"/>
      <c r="C5" s="62"/>
      <c r="D5" s="62"/>
      <c r="E5" s="62"/>
      <c r="F5" s="67"/>
      <c r="G5" s="125"/>
      <c r="K5" s="90"/>
      <c r="L5" s="91"/>
    </row>
    <row r="6" spans="1:16" x14ac:dyDescent="0.35">
      <c r="A6" s="62"/>
      <c r="B6" s="126" t="s">
        <v>47</v>
      </c>
      <c r="C6" s="127"/>
      <c r="D6" s="128"/>
      <c r="E6" s="129">
        <v>45658</v>
      </c>
      <c r="F6" s="68"/>
      <c r="G6" s="125"/>
      <c r="K6" s="79"/>
      <c r="L6" s="79"/>
    </row>
    <row r="7" spans="1:16" x14ac:dyDescent="0.35">
      <c r="A7" s="62"/>
      <c r="B7" s="130" t="s">
        <v>49</v>
      </c>
      <c r="C7" s="69"/>
      <c r="E7" s="71">
        <f>IF(E8&lt;=2000, 12, IF(E8&lt;=5000, 24, IF(E8&lt;=15000, 36, IF(E8&lt;=25000, 48, 60))))</f>
        <v>36</v>
      </c>
      <c r="F7" s="72" t="s">
        <v>50</v>
      </c>
      <c r="G7" s="125"/>
      <c r="J7" s="131"/>
      <c r="K7" s="81"/>
      <c r="L7" s="81"/>
    </row>
    <row r="8" spans="1:16" x14ac:dyDescent="0.35">
      <c r="A8" s="62"/>
      <c r="B8" s="130" t="s">
        <v>57</v>
      </c>
      <c r="C8" s="69"/>
      <c r="D8" s="132">
        <f>E6-1</f>
        <v>45657</v>
      </c>
      <c r="E8" s="143">
        <v>12819.67</v>
      </c>
      <c r="F8" s="72" t="s">
        <v>53</v>
      </c>
      <c r="G8" s="125"/>
      <c r="J8" s="131"/>
      <c r="K8" s="81"/>
      <c r="L8" s="81"/>
    </row>
    <row r="9" spans="1:16" x14ac:dyDescent="0.35">
      <c r="A9" s="62"/>
      <c r="B9" s="130" t="s">
        <v>58</v>
      </c>
      <c r="C9" s="69"/>
      <c r="D9" s="132">
        <f>EOMONTH(D8,E7)</f>
        <v>46752</v>
      </c>
      <c r="E9" s="133">
        <v>0</v>
      </c>
      <c r="F9" s="72" t="s">
        <v>53</v>
      </c>
      <c r="G9" s="125"/>
      <c r="J9" s="131"/>
      <c r="K9" s="81"/>
      <c r="L9" s="81"/>
    </row>
    <row r="10" spans="1:16" x14ac:dyDescent="0.35">
      <c r="A10" s="62"/>
      <c r="B10" s="130" t="s">
        <v>56</v>
      </c>
      <c r="C10" s="69"/>
      <c r="E10" s="134">
        <v>1</v>
      </c>
      <c r="F10" s="72"/>
      <c r="G10" s="125"/>
      <c r="J10" s="131"/>
      <c r="K10" s="82"/>
      <c r="L10" s="82"/>
    </row>
    <row r="11" spans="1:16" x14ac:dyDescent="0.35">
      <c r="A11" s="62"/>
      <c r="B11" s="135" t="s">
        <v>67</v>
      </c>
      <c r="C11" s="136"/>
      <c r="D11" s="137"/>
      <c r="E11" s="138">
        <v>5.8999999999999997E-2</v>
      </c>
      <c r="F11" s="73"/>
      <c r="G11" s="139"/>
      <c r="K11" s="81"/>
      <c r="L11" s="81"/>
      <c r="M11" s="82"/>
      <c r="P11" s="140"/>
    </row>
    <row r="12" spans="1:16" x14ac:dyDescent="0.35">
      <c r="A12" s="62"/>
      <c r="B12" s="71"/>
      <c r="C12" s="69"/>
      <c r="E12" s="75"/>
      <c r="F12" s="71"/>
      <c r="G12" s="139"/>
      <c r="K12" s="81"/>
      <c r="L12" s="81"/>
      <c r="M12" s="82"/>
    </row>
    <row r="13" spans="1:16" x14ac:dyDescent="0.35">
      <c r="G13" s="91"/>
      <c r="L13" s="81"/>
      <c r="M13" s="82"/>
    </row>
    <row r="14" spans="1:16" ht="15.75" customHeight="1" thickBot="1" x14ac:dyDescent="0.4">
      <c r="A14" s="76" t="s">
        <v>59</v>
      </c>
      <c r="B14" s="76" t="s">
        <v>60</v>
      </c>
      <c r="C14" s="76" t="s">
        <v>61</v>
      </c>
      <c r="D14" s="76" t="s">
        <v>62</v>
      </c>
      <c r="E14" s="76" t="s">
        <v>63</v>
      </c>
      <c r="F14" s="76" t="s">
        <v>64</v>
      </c>
      <c r="G14" s="141" t="s">
        <v>65</v>
      </c>
      <c r="K14" s="81"/>
      <c r="L14" s="81"/>
      <c r="M14" s="82"/>
    </row>
    <row r="15" spans="1:16" x14ac:dyDescent="0.35">
      <c r="A15" s="77">
        <f>IF(B15="","",E6)</f>
        <v>45658</v>
      </c>
      <c r="B15" s="69">
        <f>IF(E7&gt;0,1,"")</f>
        <v>1</v>
      </c>
      <c r="C15" s="67">
        <f>IF(B15="","",E8)</f>
        <v>12819.67</v>
      </c>
      <c r="D15" s="78">
        <f t="shared" ref="D15:D78" si="0">IF(B15="","",IPMT($E$11/12,B15,$E$7,-$E$8,$E$9,0))</f>
        <v>63.030044166666663</v>
      </c>
      <c r="E15" s="78">
        <f t="shared" ref="E15:E78" si="1">IF(B15="","",PPMT($E$11/12,B15,$E$7,-$E$8,$E$9,0))</f>
        <v>326.38855764084678</v>
      </c>
      <c r="F15" s="78">
        <f t="shared" ref="F15:F78" si="2">IF(B15="","",SUM(D15:E15))</f>
        <v>389.41860180751343</v>
      </c>
      <c r="G15" s="67">
        <f t="shared" ref="G15:G78" si="3">IF(B15="","",SUM(C15)-SUM(E15))</f>
        <v>12493.281442359154</v>
      </c>
      <c r="K15" s="81"/>
      <c r="L15" s="81"/>
      <c r="M15" s="82"/>
    </row>
    <row r="16" spans="1:16" x14ac:dyDescent="0.35">
      <c r="A16" s="77">
        <f t="shared" ref="A16:A79" si="4">IF(B16="","",EDATE(A15,1))</f>
        <v>45689</v>
      </c>
      <c r="B16" s="69">
        <f t="shared" ref="B16:B79" si="5">IF(B15="","",IF(SUM(B15)+1&lt;=$E$7,SUM(B15)+1,""))</f>
        <v>2</v>
      </c>
      <c r="C16" s="67">
        <f t="shared" ref="C16:C79" si="6">IF(B16="","",G15)</f>
        <v>12493.281442359154</v>
      </c>
      <c r="D16" s="78">
        <f t="shared" si="0"/>
        <v>61.425300424932509</v>
      </c>
      <c r="E16" s="78">
        <f t="shared" si="1"/>
        <v>327.99330138258097</v>
      </c>
      <c r="F16" s="78">
        <f t="shared" si="2"/>
        <v>389.41860180751348</v>
      </c>
      <c r="G16" s="67">
        <f t="shared" si="3"/>
        <v>12165.288140976572</v>
      </c>
      <c r="K16" s="81"/>
      <c r="L16" s="81"/>
      <c r="M16" s="82"/>
    </row>
    <row r="17" spans="1:13" x14ac:dyDescent="0.35">
      <c r="A17" s="77">
        <f t="shared" si="4"/>
        <v>45717</v>
      </c>
      <c r="B17" s="69">
        <f t="shared" si="5"/>
        <v>3</v>
      </c>
      <c r="C17" s="67">
        <f t="shared" si="6"/>
        <v>12165.288140976572</v>
      </c>
      <c r="D17" s="78">
        <f t="shared" si="0"/>
        <v>59.812666693134808</v>
      </c>
      <c r="E17" s="78">
        <f t="shared" si="1"/>
        <v>329.60593511437861</v>
      </c>
      <c r="F17" s="78">
        <f t="shared" si="2"/>
        <v>389.41860180751343</v>
      </c>
      <c r="G17" s="67">
        <f t="shared" si="3"/>
        <v>11835.682205862193</v>
      </c>
      <c r="K17" s="81"/>
      <c r="L17" s="81"/>
      <c r="M17" s="82"/>
    </row>
    <row r="18" spans="1:13" x14ac:dyDescent="0.35">
      <c r="A18" s="77">
        <f t="shared" si="4"/>
        <v>45748</v>
      </c>
      <c r="B18" s="69">
        <f t="shared" si="5"/>
        <v>4</v>
      </c>
      <c r="C18" s="67">
        <f t="shared" si="6"/>
        <v>11835.682205862193</v>
      </c>
      <c r="D18" s="78">
        <f t="shared" si="0"/>
        <v>58.192104178822447</v>
      </c>
      <c r="E18" s="78">
        <f t="shared" si="1"/>
        <v>331.22649762869099</v>
      </c>
      <c r="F18" s="78">
        <f t="shared" si="2"/>
        <v>389.41860180751343</v>
      </c>
      <c r="G18" s="67">
        <f t="shared" si="3"/>
        <v>11504.455708233501</v>
      </c>
      <c r="K18" s="81"/>
      <c r="L18" s="81"/>
      <c r="M18" s="82"/>
    </row>
    <row r="19" spans="1:13" x14ac:dyDescent="0.35">
      <c r="A19" s="77">
        <f t="shared" si="4"/>
        <v>45778</v>
      </c>
      <c r="B19" s="69">
        <f t="shared" si="5"/>
        <v>5</v>
      </c>
      <c r="C19" s="67">
        <f t="shared" si="6"/>
        <v>11504.455708233501</v>
      </c>
      <c r="D19" s="78">
        <f t="shared" si="0"/>
        <v>56.563573898814724</v>
      </c>
      <c r="E19" s="78">
        <f t="shared" si="1"/>
        <v>332.85502790869873</v>
      </c>
      <c r="F19" s="78">
        <f t="shared" si="2"/>
        <v>389.41860180751348</v>
      </c>
      <c r="G19" s="67">
        <f t="shared" si="3"/>
        <v>11171.600680324802</v>
      </c>
      <c r="K19" s="81"/>
      <c r="L19" s="81"/>
      <c r="M19" s="82"/>
    </row>
    <row r="20" spans="1:13" x14ac:dyDescent="0.35">
      <c r="A20" s="77">
        <f t="shared" si="4"/>
        <v>45809</v>
      </c>
      <c r="B20" s="69">
        <f t="shared" si="5"/>
        <v>6</v>
      </c>
      <c r="C20" s="67">
        <f t="shared" si="6"/>
        <v>11171.600680324802</v>
      </c>
      <c r="D20" s="78">
        <f t="shared" si="0"/>
        <v>54.927036678263619</v>
      </c>
      <c r="E20" s="78">
        <f t="shared" si="1"/>
        <v>334.49156512924981</v>
      </c>
      <c r="F20" s="78">
        <f t="shared" si="2"/>
        <v>389.41860180751343</v>
      </c>
      <c r="G20" s="67">
        <f t="shared" si="3"/>
        <v>10837.109115195552</v>
      </c>
      <c r="K20" s="81"/>
      <c r="L20" s="81"/>
      <c r="M20" s="82"/>
    </row>
    <row r="21" spans="1:13" x14ac:dyDescent="0.35">
      <c r="A21" s="77">
        <f t="shared" si="4"/>
        <v>45839</v>
      </c>
      <c r="B21" s="69">
        <f t="shared" si="5"/>
        <v>7</v>
      </c>
      <c r="C21" s="67">
        <f t="shared" si="6"/>
        <v>10837.109115195552</v>
      </c>
      <c r="D21" s="78">
        <f t="shared" si="0"/>
        <v>53.282453149711479</v>
      </c>
      <c r="E21" s="78">
        <f t="shared" si="1"/>
        <v>336.13614865780198</v>
      </c>
      <c r="F21" s="78">
        <f t="shared" si="2"/>
        <v>389.41860180751348</v>
      </c>
      <c r="G21" s="67">
        <f t="shared" si="3"/>
        <v>10500.972966537749</v>
      </c>
      <c r="K21" s="81"/>
      <c r="L21" s="81"/>
      <c r="M21" s="82"/>
    </row>
    <row r="22" spans="1:13" x14ac:dyDescent="0.35">
      <c r="A22" s="77">
        <f t="shared" si="4"/>
        <v>45870</v>
      </c>
      <c r="B22" s="69">
        <f t="shared" si="5"/>
        <v>8</v>
      </c>
      <c r="C22" s="67">
        <f t="shared" si="6"/>
        <v>10500.972966537749</v>
      </c>
      <c r="D22" s="78">
        <f t="shared" si="0"/>
        <v>51.62978375214395</v>
      </c>
      <c r="E22" s="78">
        <f t="shared" si="1"/>
        <v>337.78881805536946</v>
      </c>
      <c r="F22" s="78">
        <f t="shared" si="2"/>
        <v>389.41860180751343</v>
      </c>
      <c r="G22" s="67">
        <f t="shared" si="3"/>
        <v>10163.18414848238</v>
      </c>
      <c r="K22" s="81"/>
      <c r="L22" s="81"/>
      <c r="M22" s="82"/>
    </row>
    <row r="23" spans="1:13" x14ac:dyDescent="0.35">
      <c r="A23" s="77">
        <f t="shared" si="4"/>
        <v>45901</v>
      </c>
      <c r="B23" s="69">
        <f t="shared" si="5"/>
        <v>9</v>
      </c>
      <c r="C23" s="67">
        <f t="shared" si="6"/>
        <v>10163.18414848238</v>
      </c>
      <c r="D23" s="78">
        <f t="shared" si="0"/>
        <v>49.968988730038376</v>
      </c>
      <c r="E23" s="78">
        <f t="shared" si="1"/>
        <v>339.44961307747502</v>
      </c>
      <c r="F23" s="78">
        <f t="shared" si="2"/>
        <v>389.41860180751337</v>
      </c>
      <c r="G23" s="67">
        <f t="shared" si="3"/>
        <v>9823.7345354049048</v>
      </c>
      <c r="K23" s="81"/>
      <c r="L23" s="81"/>
      <c r="M23" s="82"/>
    </row>
    <row r="24" spans="1:13" x14ac:dyDescent="0.35">
      <c r="A24" s="77">
        <f t="shared" si="4"/>
        <v>45931</v>
      </c>
      <c r="B24" s="69">
        <f t="shared" si="5"/>
        <v>10</v>
      </c>
      <c r="C24" s="67">
        <f t="shared" si="6"/>
        <v>9823.7345354049048</v>
      </c>
      <c r="D24" s="78">
        <f t="shared" si="0"/>
        <v>48.300028132407455</v>
      </c>
      <c r="E24" s="78">
        <f t="shared" si="1"/>
        <v>341.11857367510601</v>
      </c>
      <c r="F24" s="78">
        <f t="shared" si="2"/>
        <v>389.41860180751348</v>
      </c>
      <c r="G24" s="67">
        <f t="shared" si="3"/>
        <v>9482.6159617297981</v>
      </c>
      <c r="K24" s="81"/>
      <c r="L24" s="81"/>
      <c r="M24" s="82"/>
    </row>
    <row r="25" spans="1:13" x14ac:dyDescent="0.35">
      <c r="A25" s="77">
        <f t="shared" si="4"/>
        <v>45962</v>
      </c>
      <c r="B25" s="69">
        <f t="shared" si="5"/>
        <v>11</v>
      </c>
      <c r="C25" s="67">
        <f t="shared" si="6"/>
        <v>9482.6159617297981</v>
      </c>
      <c r="D25" s="78">
        <f t="shared" si="0"/>
        <v>46.622861811838199</v>
      </c>
      <c r="E25" s="78">
        <f t="shared" si="1"/>
        <v>342.79573999567521</v>
      </c>
      <c r="F25" s="78">
        <f t="shared" si="2"/>
        <v>389.41860180751343</v>
      </c>
      <c r="G25" s="67">
        <f t="shared" si="3"/>
        <v>9139.8202217341222</v>
      </c>
    </row>
    <row r="26" spans="1:13" x14ac:dyDescent="0.35">
      <c r="A26" s="77">
        <f t="shared" si="4"/>
        <v>45992</v>
      </c>
      <c r="B26" s="69">
        <f t="shared" si="5"/>
        <v>12</v>
      </c>
      <c r="C26" s="67">
        <f t="shared" si="6"/>
        <v>9139.8202217341222</v>
      </c>
      <c r="D26" s="78">
        <f t="shared" si="0"/>
        <v>44.937449423526118</v>
      </c>
      <c r="E26" s="78">
        <f t="shared" si="1"/>
        <v>344.48115238398725</v>
      </c>
      <c r="F26" s="78">
        <f t="shared" si="2"/>
        <v>389.41860180751337</v>
      </c>
      <c r="G26" s="67">
        <f t="shared" si="3"/>
        <v>8795.3390693501351</v>
      </c>
    </row>
    <row r="27" spans="1:13" x14ac:dyDescent="0.35">
      <c r="A27" s="77">
        <f t="shared" si="4"/>
        <v>46023</v>
      </c>
      <c r="B27" s="69">
        <f t="shared" si="5"/>
        <v>13</v>
      </c>
      <c r="C27" s="67">
        <f t="shared" si="6"/>
        <v>8795.3390693501351</v>
      </c>
      <c r="D27" s="78">
        <f t="shared" si="0"/>
        <v>43.243750424304856</v>
      </c>
      <c r="E27" s="78">
        <f t="shared" si="1"/>
        <v>346.17485138320853</v>
      </c>
      <c r="F27" s="78">
        <f t="shared" si="2"/>
        <v>389.41860180751337</v>
      </c>
      <c r="G27" s="67">
        <f t="shared" si="3"/>
        <v>8449.164217966927</v>
      </c>
    </row>
    <row r="28" spans="1:13" x14ac:dyDescent="0.35">
      <c r="A28" s="77">
        <f t="shared" si="4"/>
        <v>46054</v>
      </c>
      <c r="B28" s="69">
        <f t="shared" si="5"/>
        <v>14</v>
      </c>
      <c r="C28" s="67">
        <f t="shared" si="6"/>
        <v>8449.164217966927</v>
      </c>
      <c r="D28" s="78">
        <f t="shared" si="0"/>
        <v>41.541724071670743</v>
      </c>
      <c r="E28" s="78">
        <f t="shared" si="1"/>
        <v>347.8768777358427</v>
      </c>
      <c r="F28" s="78">
        <f t="shared" si="2"/>
        <v>389.41860180751343</v>
      </c>
      <c r="G28" s="67">
        <f t="shared" si="3"/>
        <v>8101.2873402310843</v>
      </c>
    </row>
    <row r="29" spans="1:13" x14ac:dyDescent="0.35">
      <c r="A29" s="77">
        <f t="shared" si="4"/>
        <v>46082</v>
      </c>
      <c r="B29" s="69">
        <f t="shared" si="5"/>
        <v>15</v>
      </c>
      <c r="C29" s="67">
        <f t="shared" si="6"/>
        <v>8101.2873402310843</v>
      </c>
      <c r="D29" s="78">
        <f t="shared" si="0"/>
        <v>39.831329422802852</v>
      </c>
      <c r="E29" s="78">
        <f t="shared" si="1"/>
        <v>349.58727238471056</v>
      </c>
      <c r="F29" s="78">
        <f t="shared" si="2"/>
        <v>389.41860180751343</v>
      </c>
      <c r="G29" s="67">
        <f t="shared" si="3"/>
        <v>7751.7000678463737</v>
      </c>
    </row>
    <row r="30" spans="1:13" x14ac:dyDescent="0.35">
      <c r="A30" s="77">
        <f t="shared" si="4"/>
        <v>46113</v>
      </c>
      <c r="B30" s="69">
        <f t="shared" si="5"/>
        <v>16</v>
      </c>
      <c r="C30" s="67">
        <f t="shared" si="6"/>
        <v>7751.7000678463737</v>
      </c>
      <c r="D30" s="78">
        <f t="shared" si="0"/>
        <v>38.112525333578013</v>
      </c>
      <c r="E30" s="78">
        <f t="shared" si="1"/>
        <v>351.30607647393538</v>
      </c>
      <c r="F30" s="78">
        <f t="shared" si="2"/>
        <v>389.41860180751337</v>
      </c>
      <c r="G30" s="67">
        <f t="shared" si="3"/>
        <v>7400.393991372438</v>
      </c>
    </row>
    <row r="31" spans="1:13" x14ac:dyDescent="0.35">
      <c r="A31" s="77">
        <f t="shared" si="4"/>
        <v>46143</v>
      </c>
      <c r="B31" s="69">
        <f t="shared" si="5"/>
        <v>17</v>
      </c>
      <c r="C31" s="67">
        <f t="shared" si="6"/>
        <v>7400.393991372438</v>
      </c>
      <c r="D31" s="78">
        <f t="shared" si="0"/>
        <v>36.385270457581171</v>
      </c>
      <c r="E31" s="78">
        <f t="shared" si="1"/>
        <v>353.03333134993221</v>
      </c>
      <c r="F31" s="78">
        <f t="shared" si="2"/>
        <v>389.41860180751337</v>
      </c>
      <c r="G31" s="67">
        <f t="shared" si="3"/>
        <v>7047.3606600225057</v>
      </c>
    </row>
    <row r="32" spans="1:13" x14ac:dyDescent="0.35">
      <c r="A32" s="77">
        <f t="shared" si="4"/>
        <v>46174</v>
      </c>
      <c r="B32" s="69">
        <f t="shared" si="5"/>
        <v>18</v>
      </c>
      <c r="C32" s="67">
        <f t="shared" si="6"/>
        <v>7047.3606600225057</v>
      </c>
      <c r="D32" s="78">
        <f t="shared" si="0"/>
        <v>34.649523245110679</v>
      </c>
      <c r="E32" s="78">
        <f t="shared" si="1"/>
        <v>354.76907856240268</v>
      </c>
      <c r="F32" s="78">
        <f t="shared" si="2"/>
        <v>389.41860180751337</v>
      </c>
      <c r="G32" s="67">
        <f t="shared" si="3"/>
        <v>6692.591581460103</v>
      </c>
    </row>
    <row r="33" spans="1:7" x14ac:dyDescent="0.35">
      <c r="A33" s="77">
        <f t="shared" si="4"/>
        <v>46204</v>
      </c>
      <c r="B33" s="69">
        <f t="shared" si="5"/>
        <v>19</v>
      </c>
      <c r="C33" s="67">
        <f t="shared" si="6"/>
        <v>6692.591581460103</v>
      </c>
      <c r="D33" s="78">
        <f t="shared" si="0"/>
        <v>32.905241942178861</v>
      </c>
      <c r="E33" s="78">
        <f t="shared" si="1"/>
        <v>356.51335986533456</v>
      </c>
      <c r="F33" s="78">
        <f t="shared" si="2"/>
        <v>389.41860180751343</v>
      </c>
      <c r="G33" s="67">
        <f t="shared" si="3"/>
        <v>6336.0782215947684</v>
      </c>
    </row>
    <row r="34" spans="1:7" x14ac:dyDescent="0.35">
      <c r="A34" s="77">
        <f t="shared" si="4"/>
        <v>46235</v>
      </c>
      <c r="B34" s="69">
        <f t="shared" si="5"/>
        <v>20</v>
      </c>
      <c r="C34" s="67">
        <f t="shared" si="6"/>
        <v>6336.0782215947684</v>
      </c>
      <c r="D34" s="78">
        <f t="shared" si="0"/>
        <v>31.152384589507633</v>
      </c>
      <c r="E34" s="78">
        <f t="shared" si="1"/>
        <v>358.26621721800581</v>
      </c>
      <c r="F34" s="78">
        <f t="shared" si="2"/>
        <v>389.41860180751343</v>
      </c>
      <c r="G34" s="67">
        <f t="shared" si="3"/>
        <v>5977.8120043767622</v>
      </c>
    </row>
    <row r="35" spans="1:7" x14ac:dyDescent="0.35">
      <c r="A35" s="77">
        <f t="shared" si="4"/>
        <v>46266</v>
      </c>
      <c r="B35" s="69">
        <f t="shared" si="5"/>
        <v>21</v>
      </c>
      <c r="C35" s="67">
        <f t="shared" si="6"/>
        <v>5977.8120043767622</v>
      </c>
      <c r="D35" s="78">
        <f t="shared" si="0"/>
        <v>29.3909090215191</v>
      </c>
      <c r="E35" s="78">
        <f t="shared" si="1"/>
        <v>360.0276927859943</v>
      </c>
      <c r="F35" s="78">
        <f t="shared" si="2"/>
        <v>389.41860180751343</v>
      </c>
      <c r="G35" s="67">
        <f t="shared" si="3"/>
        <v>5617.7843115907681</v>
      </c>
    </row>
    <row r="36" spans="1:7" x14ac:dyDescent="0.35">
      <c r="A36" s="77">
        <f t="shared" si="4"/>
        <v>46296</v>
      </c>
      <c r="B36" s="69">
        <f t="shared" si="5"/>
        <v>22</v>
      </c>
      <c r="C36" s="67">
        <f t="shared" si="6"/>
        <v>5617.7843115907681</v>
      </c>
      <c r="D36" s="78">
        <f t="shared" si="0"/>
        <v>27.620772865321296</v>
      </c>
      <c r="E36" s="78">
        <f t="shared" si="1"/>
        <v>361.7978289421921</v>
      </c>
      <c r="F36" s="78">
        <f t="shared" si="2"/>
        <v>389.41860180751337</v>
      </c>
      <c r="G36" s="67">
        <f t="shared" si="3"/>
        <v>5255.9864826485764</v>
      </c>
    </row>
    <row r="37" spans="1:7" x14ac:dyDescent="0.35">
      <c r="A37" s="77">
        <f t="shared" si="4"/>
        <v>46327</v>
      </c>
      <c r="B37" s="69">
        <f t="shared" si="5"/>
        <v>23</v>
      </c>
      <c r="C37" s="67">
        <f t="shared" si="6"/>
        <v>5255.9864826485764</v>
      </c>
      <c r="D37" s="78">
        <f t="shared" si="0"/>
        <v>25.841933539688846</v>
      </c>
      <c r="E37" s="78">
        <f t="shared" si="1"/>
        <v>363.57666826782452</v>
      </c>
      <c r="F37" s="78">
        <f t="shared" si="2"/>
        <v>389.41860180751337</v>
      </c>
      <c r="G37" s="67">
        <f t="shared" si="3"/>
        <v>4892.4098143807514</v>
      </c>
    </row>
    <row r="38" spans="1:7" x14ac:dyDescent="0.35">
      <c r="A38" s="77">
        <f t="shared" si="4"/>
        <v>46357</v>
      </c>
      <c r="B38" s="69">
        <f t="shared" si="5"/>
        <v>24</v>
      </c>
      <c r="C38" s="67">
        <f t="shared" si="6"/>
        <v>4892.4098143807514</v>
      </c>
      <c r="D38" s="78">
        <f t="shared" si="0"/>
        <v>24.054348254038722</v>
      </c>
      <c r="E38" s="78">
        <f t="shared" si="1"/>
        <v>365.36425355347473</v>
      </c>
      <c r="F38" s="78">
        <f t="shared" si="2"/>
        <v>389.41860180751343</v>
      </c>
      <c r="G38" s="67">
        <f t="shared" si="3"/>
        <v>4527.0455608272769</v>
      </c>
    </row>
    <row r="39" spans="1:7" x14ac:dyDescent="0.35">
      <c r="A39" s="77">
        <f t="shared" si="4"/>
        <v>46388</v>
      </c>
      <c r="B39" s="69">
        <f t="shared" si="5"/>
        <v>25</v>
      </c>
      <c r="C39" s="67">
        <f t="shared" si="6"/>
        <v>4527.0455608272769</v>
      </c>
      <c r="D39" s="78">
        <f t="shared" si="0"/>
        <v>22.257974007400794</v>
      </c>
      <c r="E39" s="78">
        <f t="shared" si="1"/>
        <v>367.16062780011259</v>
      </c>
      <c r="F39" s="78">
        <f t="shared" si="2"/>
        <v>389.41860180751337</v>
      </c>
      <c r="G39" s="67">
        <f t="shared" si="3"/>
        <v>4159.8849330271642</v>
      </c>
    </row>
    <row r="40" spans="1:7" x14ac:dyDescent="0.35">
      <c r="A40" s="77">
        <f t="shared" si="4"/>
        <v>46419</v>
      </c>
      <c r="B40" s="69">
        <f t="shared" si="5"/>
        <v>26</v>
      </c>
      <c r="C40" s="67">
        <f t="shared" si="6"/>
        <v>4159.8849330271642</v>
      </c>
      <c r="D40" s="78">
        <f t="shared" si="0"/>
        <v>20.45276758738358</v>
      </c>
      <c r="E40" s="78">
        <f t="shared" si="1"/>
        <v>368.96583422012981</v>
      </c>
      <c r="F40" s="78">
        <f t="shared" si="2"/>
        <v>389.41860180751337</v>
      </c>
      <c r="G40" s="67">
        <f t="shared" si="3"/>
        <v>3790.9190988070345</v>
      </c>
    </row>
    <row r="41" spans="1:7" x14ac:dyDescent="0.35">
      <c r="A41" s="77">
        <f t="shared" si="4"/>
        <v>46447</v>
      </c>
      <c r="B41" s="69">
        <f t="shared" si="5"/>
        <v>27</v>
      </c>
      <c r="C41" s="67">
        <f t="shared" si="6"/>
        <v>3790.9190988070345</v>
      </c>
      <c r="D41" s="78">
        <f t="shared" si="0"/>
        <v>18.638685569134605</v>
      </c>
      <c r="E41" s="78">
        <f t="shared" si="1"/>
        <v>370.77991623837875</v>
      </c>
      <c r="F41" s="78">
        <f t="shared" si="2"/>
        <v>389.41860180751337</v>
      </c>
      <c r="G41" s="67">
        <f t="shared" si="3"/>
        <v>3420.139182568656</v>
      </c>
    </row>
    <row r="42" spans="1:7" x14ac:dyDescent="0.35">
      <c r="A42" s="77">
        <f t="shared" si="4"/>
        <v>46478</v>
      </c>
      <c r="B42" s="69">
        <f t="shared" si="5"/>
        <v>28</v>
      </c>
      <c r="C42" s="67">
        <f t="shared" si="6"/>
        <v>3420.139182568656</v>
      </c>
      <c r="D42" s="78">
        <f t="shared" si="0"/>
        <v>16.815684314295908</v>
      </c>
      <c r="E42" s="78">
        <f t="shared" si="1"/>
        <v>372.60291749321749</v>
      </c>
      <c r="F42" s="78">
        <f t="shared" si="2"/>
        <v>389.41860180751337</v>
      </c>
      <c r="G42" s="67">
        <f t="shared" si="3"/>
        <v>3047.5362650754387</v>
      </c>
    </row>
    <row r="43" spans="1:7" x14ac:dyDescent="0.35">
      <c r="A43" s="77">
        <f t="shared" si="4"/>
        <v>46508</v>
      </c>
      <c r="B43" s="69">
        <f t="shared" si="5"/>
        <v>29</v>
      </c>
      <c r="C43" s="67">
        <f t="shared" si="6"/>
        <v>3047.5362650754387</v>
      </c>
      <c r="D43" s="78">
        <f t="shared" si="0"/>
        <v>14.983719969954258</v>
      </c>
      <c r="E43" s="78">
        <f t="shared" si="1"/>
        <v>374.43488183755915</v>
      </c>
      <c r="F43" s="78">
        <f t="shared" si="2"/>
        <v>389.41860180751343</v>
      </c>
      <c r="G43" s="67">
        <f t="shared" si="3"/>
        <v>2673.1013832378794</v>
      </c>
    </row>
    <row r="44" spans="1:7" x14ac:dyDescent="0.35">
      <c r="A44" s="77">
        <f t="shared" si="4"/>
        <v>46539</v>
      </c>
      <c r="B44" s="69">
        <f t="shared" si="5"/>
        <v>30</v>
      </c>
      <c r="C44" s="67">
        <f t="shared" si="6"/>
        <v>2673.1013832378794</v>
      </c>
      <c r="D44" s="78">
        <f t="shared" si="0"/>
        <v>13.142748467586255</v>
      </c>
      <c r="E44" s="78">
        <f t="shared" si="1"/>
        <v>376.27585333992715</v>
      </c>
      <c r="F44" s="78">
        <f t="shared" si="2"/>
        <v>389.41860180751343</v>
      </c>
      <c r="G44" s="67">
        <f t="shared" si="3"/>
        <v>2296.825529897952</v>
      </c>
    </row>
    <row r="45" spans="1:7" x14ac:dyDescent="0.35">
      <c r="A45" s="77">
        <f t="shared" si="4"/>
        <v>46569</v>
      </c>
      <c r="B45" s="69">
        <f t="shared" si="5"/>
        <v>31</v>
      </c>
      <c r="C45" s="67">
        <f t="shared" si="6"/>
        <v>2296.825529897952</v>
      </c>
      <c r="D45" s="78">
        <f t="shared" si="0"/>
        <v>11.292725521998284</v>
      </c>
      <c r="E45" s="78">
        <f t="shared" si="1"/>
        <v>378.12587628551512</v>
      </c>
      <c r="F45" s="78">
        <f t="shared" si="2"/>
        <v>389.41860180751343</v>
      </c>
      <c r="G45" s="67">
        <f t="shared" si="3"/>
        <v>1918.699653612437</v>
      </c>
    </row>
    <row r="46" spans="1:7" x14ac:dyDescent="0.35">
      <c r="A46" s="77">
        <f t="shared" si="4"/>
        <v>46600</v>
      </c>
      <c r="B46" s="69">
        <f t="shared" si="5"/>
        <v>32</v>
      </c>
      <c r="C46" s="67">
        <f t="shared" si="6"/>
        <v>1918.699653612437</v>
      </c>
      <c r="D46" s="78">
        <f t="shared" si="0"/>
        <v>9.433606630261167</v>
      </c>
      <c r="E46" s="78">
        <f t="shared" si="1"/>
        <v>379.9849951772523</v>
      </c>
      <c r="F46" s="78">
        <f t="shared" si="2"/>
        <v>389.41860180751348</v>
      </c>
      <c r="G46" s="67">
        <f t="shared" si="3"/>
        <v>1538.7146584351847</v>
      </c>
    </row>
    <row r="47" spans="1:7" x14ac:dyDescent="0.35">
      <c r="A47" s="77">
        <f t="shared" si="4"/>
        <v>46631</v>
      </c>
      <c r="B47" s="69">
        <f t="shared" si="5"/>
        <v>33</v>
      </c>
      <c r="C47" s="67">
        <f t="shared" si="6"/>
        <v>1538.7146584351847</v>
      </c>
      <c r="D47" s="78">
        <f t="shared" si="0"/>
        <v>7.5653470706396755</v>
      </c>
      <c r="E47" s="78">
        <f t="shared" si="1"/>
        <v>381.85325473687374</v>
      </c>
      <c r="F47" s="78">
        <f t="shared" si="2"/>
        <v>389.41860180751343</v>
      </c>
      <c r="G47" s="67">
        <f t="shared" si="3"/>
        <v>1156.8614036983108</v>
      </c>
    </row>
    <row r="48" spans="1:7" x14ac:dyDescent="0.35">
      <c r="A48" s="77">
        <f t="shared" si="4"/>
        <v>46661</v>
      </c>
      <c r="B48" s="69">
        <f t="shared" si="5"/>
        <v>34</v>
      </c>
      <c r="C48" s="67">
        <f t="shared" si="6"/>
        <v>1156.8614036983108</v>
      </c>
      <c r="D48" s="78">
        <f t="shared" si="0"/>
        <v>5.687901901516712</v>
      </c>
      <c r="E48" s="78">
        <f t="shared" si="1"/>
        <v>383.73069990599669</v>
      </c>
      <c r="F48" s="78">
        <f t="shared" si="2"/>
        <v>389.41860180751343</v>
      </c>
      <c r="G48" s="67">
        <f t="shared" si="3"/>
        <v>773.13070379231408</v>
      </c>
    </row>
    <row r="49" spans="1:7" x14ac:dyDescent="0.35">
      <c r="A49" s="77">
        <f t="shared" si="4"/>
        <v>46692</v>
      </c>
      <c r="B49" s="69">
        <f t="shared" si="5"/>
        <v>35</v>
      </c>
      <c r="C49" s="67">
        <f t="shared" si="6"/>
        <v>773.13070379231408</v>
      </c>
      <c r="D49" s="78">
        <f t="shared" si="0"/>
        <v>3.8012259603122289</v>
      </c>
      <c r="E49" s="78">
        <f t="shared" si="1"/>
        <v>385.61737584720117</v>
      </c>
      <c r="F49" s="78">
        <f t="shared" si="2"/>
        <v>389.41860180751343</v>
      </c>
      <c r="G49" s="67">
        <f t="shared" si="3"/>
        <v>387.51332794511291</v>
      </c>
    </row>
    <row r="50" spans="1:7" x14ac:dyDescent="0.35">
      <c r="A50" s="77">
        <f t="shared" si="4"/>
        <v>46722</v>
      </c>
      <c r="B50" s="69">
        <f t="shared" si="5"/>
        <v>36</v>
      </c>
      <c r="C50" s="67">
        <f t="shared" si="6"/>
        <v>387.51332794511291</v>
      </c>
      <c r="D50" s="78">
        <f t="shared" si="0"/>
        <v>1.9052738623968233</v>
      </c>
      <c r="E50" s="78">
        <f t="shared" si="1"/>
        <v>387.5133279451166</v>
      </c>
      <c r="F50" s="78">
        <f t="shared" si="2"/>
        <v>389.41860180751343</v>
      </c>
      <c r="G50" s="67">
        <f t="shared" si="3"/>
        <v>-3.694822225952521E-12</v>
      </c>
    </row>
    <row r="51" spans="1:7" x14ac:dyDescent="0.35">
      <c r="A51" s="77" t="str">
        <f t="shared" si="4"/>
        <v/>
      </c>
      <c r="B51" s="69" t="str">
        <f t="shared" si="5"/>
        <v/>
      </c>
      <c r="C51" s="67" t="str">
        <f t="shared" si="6"/>
        <v/>
      </c>
      <c r="D51" s="78" t="str">
        <f t="shared" si="0"/>
        <v/>
      </c>
      <c r="E51" s="78" t="str">
        <f t="shared" si="1"/>
        <v/>
      </c>
      <c r="F51" s="78" t="str">
        <f t="shared" si="2"/>
        <v/>
      </c>
      <c r="G51" s="67" t="str">
        <f t="shared" si="3"/>
        <v/>
      </c>
    </row>
    <row r="52" spans="1:7" x14ac:dyDescent="0.35">
      <c r="A52" s="77" t="str">
        <f t="shared" si="4"/>
        <v/>
      </c>
      <c r="B52" s="69" t="str">
        <f t="shared" si="5"/>
        <v/>
      </c>
      <c r="C52" s="67" t="str">
        <f t="shared" si="6"/>
        <v/>
      </c>
      <c r="D52" s="78" t="str">
        <f t="shared" si="0"/>
        <v/>
      </c>
      <c r="E52" s="78" t="str">
        <f t="shared" si="1"/>
        <v/>
      </c>
      <c r="F52" s="78" t="str">
        <f t="shared" si="2"/>
        <v/>
      </c>
      <c r="G52" s="67" t="str">
        <f t="shared" si="3"/>
        <v/>
      </c>
    </row>
    <row r="53" spans="1:7" x14ac:dyDescent="0.35">
      <c r="A53" s="77" t="str">
        <f t="shared" si="4"/>
        <v/>
      </c>
      <c r="B53" s="69" t="str">
        <f t="shared" si="5"/>
        <v/>
      </c>
      <c r="C53" s="67" t="str">
        <f t="shared" si="6"/>
        <v/>
      </c>
      <c r="D53" s="78" t="str">
        <f t="shared" si="0"/>
        <v/>
      </c>
      <c r="E53" s="78" t="str">
        <f t="shared" si="1"/>
        <v/>
      </c>
      <c r="F53" s="78" t="str">
        <f t="shared" si="2"/>
        <v/>
      </c>
      <c r="G53" s="67" t="str">
        <f t="shared" si="3"/>
        <v/>
      </c>
    </row>
    <row r="54" spans="1:7" x14ac:dyDescent="0.35">
      <c r="A54" s="77" t="str">
        <f t="shared" si="4"/>
        <v/>
      </c>
      <c r="B54" s="69" t="str">
        <f t="shared" si="5"/>
        <v/>
      </c>
      <c r="C54" s="67" t="str">
        <f t="shared" si="6"/>
        <v/>
      </c>
      <c r="D54" s="78" t="str">
        <f t="shared" si="0"/>
        <v/>
      </c>
      <c r="E54" s="78" t="str">
        <f t="shared" si="1"/>
        <v/>
      </c>
      <c r="F54" s="78" t="str">
        <f t="shared" si="2"/>
        <v/>
      </c>
      <c r="G54" s="67" t="str">
        <f t="shared" si="3"/>
        <v/>
      </c>
    </row>
    <row r="55" spans="1:7" x14ac:dyDescent="0.35">
      <c r="A55" s="77" t="str">
        <f t="shared" si="4"/>
        <v/>
      </c>
      <c r="B55" s="69" t="str">
        <f t="shared" si="5"/>
        <v/>
      </c>
      <c r="C55" s="67" t="str">
        <f t="shared" si="6"/>
        <v/>
      </c>
      <c r="D55" s="78" t="str">
        <f t="shared" si="0"/>
        <v/>
      </c>
      <c r="E55" s="78" t="str">
        <f t="shared" si="1"/>
        <v/>
      </c>
      <c r="F55" s="78" t="str">
        <f t="shared" si="2"/>
        <v/>
      </c>
      <c r="G55" s="67" t="str">
        <f t="shared" si="3"/>
        <v/>
      </c>
    </row>
    <row r="56" spans="1:7" x14ac:dyDescent="0.35">
      <c r="A56" s="77" t="str">
        <f t="shared" si="4"/>
        <v/>
      </c>
      <c r="B56" s="69" t="str">
        <f t="shared" si="5"/>
        <v/>
      </c>
      <c r="C56" s="67" t="str">
        <f t="shared" si="6"/>
        <v/>
      </c>
      <c r="D56" s="78" t="str">
        <f t="shared" si="0"/>
        <v/>
      </c>
      <c r="E56" s="78" t="str">
        <f t="shared" si="1"/>
        <v/>
      </c>
      <c r="F56" s="78" t="str">
        <f t="shared" si="2"/>
        <v/>
      </c>
      <c r="G56" s="67" t="str">
        <f t="shared" si="3"/>
        <v/>
      </c>
    </row>
    <row r="57" spans="1:7" x14ac:dyDescent="0.35">
      <c r="A57" s="77" t="str">
        <f t="shared" si="4"/>
        <v/>
      </c>
      <c r="B57" s="69" t="str">
        <f t="shared" si="5"/>
        <v/>
      </c>
      <c r="C57" s="67" t="str">
        <f t="shared" si="6"/>
        <v/>
      </c>
      <c r="D57" s="78" t="str">
        <f t="shared" si="0"/>
        <v/>
      </c>
      <c r="E57" s="78" t="str">
        <f t="shared" si="1"/>
        <v/>
      </c>
      <c r="F57" s="78" t="str">
        <f t="shared" si="2"/>
        <v/>
      </c>
      <c r="G57" s="67" t="str">
        <f t="shared" si="3"/>
        <v/>
      </c>
    </row>
    <row r="58" spans="1:7" x14ac:dyDescent="0.35">
      <c r="A58" s="77" t="str">
        <f t="shared" si="4"/>
        <v/>
      </c>
      <c r="B58" s="69" t="str">
        <f t="shared" si="5"/>
        <v/>
      </c>
      <c r="C58" s="67" t="str">
        <f t="shared" si="6"/>
        <v/>
      </c>
      <c r="D58" s="78" t="str">
        <f t="shared" si="0"/>
        <v/>
      </c>
      <c r="E58" s="78" t="str">
        <f t="shared" si="1"/>
        <v/>
      </c>
      <c r="F58" s="78" t="str">
        <f t="shared" si="2"/>
        <v/>
      </c>
      <c r="G58" s="67" t="str">
        <f t="shared" si="3"/>
        <v/>
      </c>
    </row>
    <row r="59" spans="1:7" x14ac:dyDescent="0.35">
      <c r="A59" s="77" t="str">
        <f t="shared" si="4"/>
        <v/>
      </c>
      <c r="B59" s="69" t="str">
        <f t="shared" si="5"/>
        <v/>
      </c>
      <c r="C59" s="67" t="str">
        <f t="shared" si="6"/>
        <v/>
      </c>
      <c r="D59" s="78" t="str">
        <f t="shared" si="0"/>
        <v/>
      </c>
      <c r="E59" s="78" t="str">
        <f t="shared" si="1"/>
        <v/>
      </c>
      <c r="F59" s="78" t="str">
        <f t="shared" si="2"/>
        <v/>
      </c>
      <c r="G59" s="67" t="str">
        <f t="shared" si="3"/>
        <v/>
      </c>
    </row>
    <row r="60" spans="1:7" x14ac:dyDescent="0.35">
      <c r="A60" s="77" t="str">
        <f t="shared" si="4"/>
        <v/>
      </c>
      <c r="B60" s="69" t="str">
        <f t="shared" si="5"/>
        <v/>
      </c>
      <c r="C60" s="67" t="str">
        <f t="shared" si="6"/>
        <v/>
      </c>
      <c r="D60" s="78" t="str">
        <f t="shared" si="0"/>
        <v/>
      </c>
      <c r="E60" s="78" t="str">
        <f t="shared" si="1"/>
        <v/>
      </c>
      <c r="F60" s="78" t="str">
        <f t="shared" si="2"/>
        <v/>
      </c>
      <c r="G60" s="67" t="str">
        <f t="shared" si="3"/>
        <v/>
      </c>
    </row>
    <row r="61" spans="1:7" x14ac:dyDescent="0.35">
      <c r="A61" s="77" t="str">
        <f t="shared" si="4"/>
        <v/>
      </c>
      <c r="B61" s="69" t="str">
        <f t="shared" si="5"/>
        <v/>
      </c>
      <c r="C61" s="67" t="str">
        <f t="shared" si="6"/>
        <v/>
      </c>
      <c r="D61" s="78" t="str">
        <f t="shared" si="0"/>
        <v/>
      </c>
      <c r="E61" s="78" t="str">
        <f t="shared" si="1"/>
        <v/>
      </c>
      <c r="F61" s="78" t="str">
        <f t="shared" si="2"/>
        <v/>
      </c>
      <c r="G61" s="67" t="str">
        <f t="shared" si="3"/>
        <v/>
      </c>
    </row>
    <row r="62" spans="1:7" x14ac:dyDescent="0.35">
      <c r="A62" s="77" t="str">
        <f t="shared" si="4"/>
        <v/>
      </c>
      <c r="B62" s="69" t="str">
        <f t="shared" si="5"/>
        <v/>
      </c>
      <c r="C62" s="67" t="str">
        <f t="shared" si="6"/>
        <v/>
      </c>
      <c r="D62" s="78" t="str">
        <f t="shared" si="0"/>
        <v/>
      </c>
      <c r="E62" s="78" t="str">
        <f t="shared" si="1"/>
        <v/>
      </c>
      <c r="F62" s="78" t="str">
        <f t="shared" si="2"/>
        <v/>
      </c>
      <c r="G62" s="67" t="str">
        <f t="shared" si="3"/>
        <v/>
      </c>
    </row>
    <row r="63" spans="1:7" x14ac:dyDescent="0.35">
      <c r="A63" s="77" t="str">
        <f t="shared" si="4"/>
        <v/>
      </c>
      <c r="B63" s="69" t="str">
        <f t="shared" si="5"/>
        <v/>
      </c>
      <c r="C63" s="67" t="str">
        <f t="shared" si="6"/>
        <v/>
      </c>
      <c r="D63" s="78" t="str">
        <f t="shared" si="0"/>
        <v/>
      </c>
      <c r="E63" s="78" t="str">
        <f t="shared" si="1"/>
        <v/>
      </c>
      <c r="F63" s="78" t="str">
        <f t="shared" si="2"/>
        <v/>
      </c>
      <c r="G63" s="67" t="str">
        <f t="shared" si="3"/>
        <v/>
      </c>
    </row>
    <row r="64" spans="1:7" x14ac:dyDescent="0.35">
      <c r="A64" s="77" t="str">
        <f t="shared" si="4"/>
        <v/>
      </c>
      <c r="B64" s="69" t="str">
        <f t="shared" si="5"/>
        <v/>
      </c>
      <c r="C64" s="67" t="str">
        <f t="shared" si="6"/>
        <v/>
      </c>
      <c r="D64" s="78" t="str">
        <f t="shared" si="0"/>
        <v/>
      </c>
      <c r="E64" s="78" t="str">
        <f t="shared" si="1"/>
        <v/>
      </c>
      <c r="F64" s="78" t="str">
        <f t="shared" si="2"/>
        <v/>
      </c>
      <c r="G64" s="67" t="str">
        <f t="shared" si="3"/>
        <v/>
      </c>
    </row>
    <row r="65" spans="1:7" x14ac:dyDescent="0.35">
      <c r="A65" s="77" t="str">
        <f t="shared" si="4"/>
        <v/>
      </c>
      <c r="B65" s="69" t="str">
        <f t="shared" si="5"/>
        <v/>
      </c>
      <c r="C65" s="67" t="str">
        <f t="shared" si="6"/>
        <v/>
      </c>
      <c r="D65" s="78" t="str">
        <f t="shared" si="0"/>
        <v/>
      </c>
      <c r="E65" s="78" t="str">
        <f t="shared" si="1"/>
        <v/>
      </c>
      <c r="F65" s="78" t="str">
        <f t="shared" si="2"/>
        <v/>
      </c>
      <c r="G65" s="67" t="str">
        <f t="shared" si="3"/>
        <v/>
      </c>
    </row>
    <row r="66" spans="1:7" x14ac:dyDescent="0.35">
      <c r="A66" s="77" t="str">
        <f t="shared" si="4"/>
        <v/>
      </c>
      <c r="B66" s="69" t="str">
        <f t="shared" si="5"/>
        <v/>
      </c>
      <c r="C66" s="67" t="str">
        <f t="shared" si="6"/>
        <v/>
      </c>
      <c r="D66" s="78" t="str">
        <f t="shared" si="0"/>
        <v/>
      </c>
      <c r="E66" s="78" t="str">
        <f t="shared" si="1"/>
        <v/>
      </c>
      <c r="F66" s="78" t="str">
        <f t="shared" si="2"/>
        <v/>
      </c>
      <c r="G66" s="67" t="str">
        <f t="shared" si="3"/>
        <v/>
      </c>
    </row>
    <row r="67" spans="1:7" x14ac:dyDescent="0.35">
      <c r="A67" s="77" t="str">
        <f t="shared" si="4"/>
        <v/>
      </c>
      <c r="B67" s="69" t="str">
        <f t="shared" si="5"/>
        <v/>
      </c>
      <c r="C67" s="67" t="str">
        <f t="shared" si="6"/>
        <v/>
      </c>
      <c r="D67" s="78" t="str">
        <f t="shared" si="0"/>
        <v/>
      </c>
      <c r="E67" s="78" t="str">
        <f t="shared" si="1"/>
        <v/>
      </c>
      <c r="F67" s="78" t="str">
        <f t="shared" si="2"/>
        <v/>
      </c>
      <c r="G67" s="67" t="str">
        <f t="shared" si="3"/>
        <v/>
      </c>
    </row>
    <row r="68" spans="1:7" x14ac:dyDescent="0.35">
      <c r="A68" s="77" t="str">
        <f t="shared" si="4"/>
        <v/>
      </c>
      <c r="B68" s="69" t="str">
        <f t="shared" si="5"/>
        <v/>
      </c>
      <c r="C68" s="67" t="str">
        <f t="shared" si="6"/>
        <v/>
      </c>
      <c r="D68" s="78" t="str">
        <f t="shared" si="0"/>
        <v/>
      </c>
      <c r="E68" s="78" t="str">
        <f t="shared" si="1"/>
        <v/>
      </c>
      <c r="F68" s="78" t="str">
        <f t="shared" si="2"/>
        <v/>
      </c>
      <c r="G68" s="67" t="str">
        <f t="shared" si="3"/>
        <v/>
      </c>
    </row>
    <row r="69" spans="1:7" x14ac:dyDescent="0.35">
      <c r="A69" s="77" t="str">
        <f t="shared" si="4"/>
        <v/>
      </c>
      <c r="B69" s="69" t="str">
        <f t="shared" si="5"/>
        <v/>
      </c>
      <c r="C69" s="67" t="str">
        <f t="shared" si="6"/>
        <v/>
      </c>
      <c r="D69" s="78" t="str">
        <f t="shared" si="0"/>
        <v/>
      </c>
      <c r="E69" s="78" t="str">
        <f t="shared" si="1"/>
        <v/>
      </c>
      <c r="F69" s="78" t="str">
        <f t="shared" si="2"/>
        <v/>
      </c>
      <c r="G69" s="67" t="str">
        <f t="shared" si="3"/>
        <v/>
      </c>
    </row>
    <row r="70" spans="1:7" x14ac:dyDescent="0.35">
      <c r="A70" s="77" t="str">
        <f t="shared" si="4"/>
        <v/>
      </c>
      <c r="B70" s="69" t="str">
        <f t="shared" si="5"/>
        <v/>
      </c>
      <c r="C70" s="67" t="str">
        <f t="shared" si="6"/>
        <v/>
      </c>
      <c r="D70" s="78" t="str">
        <f t="shared" si="0"/>
        <v/>
      </c>
      <c r="E70" s="78" t="str">
        <f t="shared" si="1"/>
        <v/>
      </c>
      <c r="F70" s="78" t="str">
        <f t="shared" si="2"/>
        <v/>
      </c>
      <c r="G70" s="67" t="str">
        <f t="shared" si="3"/>
        <v/>
      </c>
    </row>
    <row r="71" spans="1:7" x14ac:dyDescent="0.35">
      <c r="A71" s="77" t="str">
        <f t="shared" si="4"/>
        <v/>
      </c>
      <c r="B71" s="69" t="str">
        <f t="shared" si="5"/>
        <v/>
      </c>
      <c r="C71" s="67" t="str">
        <f t="shared" si="6"/>
        <v/>
      </c>
      <c r="D71" s="78" t="str">
        <f t="shared" si="0"/>
        <v/>
      </c>
      <c r="E71" s="78" t="str">
        <f t="shared" si="1"/>
        <v/>
      </c>
      <c r="F71" s="78" t="str">
        <f t="shared" si="2"/>
        <v/>
      </c>
      <c r="G71" s="67" t="str">
        <f t="shared" si="3"/>
        <v/>
      </c>
    </row>
    <row r="72" spans="1:7" x14ac:dyDescent="0.35">
      <c r="A72" s="77" t="str">
        <f t="shared" si="4"/>
        <v/>
      </c>
      <c r="B72" s="69" t="str">
        <f t="shared" si="5"/>
        <v/>
      </c>
      <c r="C72" s="67" t="str">
        <f t="shared" si="6"/>
        <v/>
      </c>
      <c r="D72" s="78" t="str">
        <f t="shared" si="0"/>
        <v/>
      </c>
      <c r="E72" s="78" t="str">
        <f t="shared" si="1"/>
        <v/>
      </c>
      <c r="F72" s="78" t="str">
        <f t="shared" si="2"/>
        <v/>
      </c>
      <c r="G72" s="67" t="str">
        <f t="shared" si="3"/>
        <v/>
      </c>
    </row>
    <row r="73" spans="1:7" x14ac:dyDescent="0.35">
      <c r="A73" s="77" t="str">
        <f t="shared" si="4"/>
        <v/>
      </c>
      <c r="B73" s="69" t="str">
        <f t="shared" si="5"/>
        <v/>
      </c>
      <c r="C73" s="67" t="str">
        <f t="shared" si="6"/>
        <v/>
      </c>
      <c r="D73" s="78" t="str">
        <f t="shared" si="0"/>
        <v/>
      </c>
      <c r="E73" s="78" t="str">
        <f t="shared" si="1"/>
        <v/>
      </c>
      <c r="F73" s="78" t="str">
        <f t="shared" si="2"/>
        <v/>
      </c>
      <c r="G73" s="67" t="str">
        <f t="shared" si="3"/>
        <v/>
      </c>
    </row>
    <row r="74" spans="1:7" x14ac:dyDescent="0.35">
      <c r="A74" s="77" t="str">
        <f t="shared" si="4"/>
        <v/>
      </c>
      <c r="B74" s="69" t="str">
        <f t="shared" si="5"/>
        <v/>
      </c>
      <c r="C74" s="67" t="str">
        <f t="shared" si="6"/>
        <v/>
      </c>
      <c r="D74" s="78" t="str">
        <f t="shared" si="0"/>
        <v/>
      </c>
      <c r="E74" s="78" t="str">
        <f t="shared" si="1"/>
        <v/>
      </c>
      <c r="F74" s="78" t="str">
        <f t="shared" si="2"/>
        <v/>
      </c>
      <c r="G74" s="67" t="str">
        <f t="shared" si="3"/>
        <v/>
      </c>
    </row>
    <row r="75" spans="1:7" x14ac:dyDescent="0.35">
      <c r="A75" s="77" t="str">
        <f t="shared" si="4"/>
        <v/>
      </c>
      <c r="B75" s="69" t="str">
        <f t="shared" si="5"/>
        <v/>
      </c>
      <c r="C75" s="67" t="str">
        <f t="shared" si="6"/>
        <v/>
      </c>
      <c r="D75" s="78" t="str">
        <f t="shared" si="0"/>
        <v/>
      </c>
      <c r="E75" s="78" t="str">
        <f t="shared" si="1"/>
        <v/>
      </c>
      <c r="F75" s="78" t="str">
        <f t="shared" si="2"/>
        <v/>
      </c>
      <c r="G75" s="67" t="str">
        <f t="shared" si="3"/>
        <v/>
      </c>
    </row>
    <row r="76" spans="1:7" x14ac:dyDescent="0.35">
      <c r="A76" s="77" t="str">
        <f t="shared" si="4"/>
        <v/>
      </c>
      <c r="B76" s="69" t="str">
        <f t="shared" si="5"/>
        <v/>
      </c>
      <c r="C76" s="67" t="str">
        <f t="shared" si="6"/>
        <v/>
      </c>
      <c r="D76" s="78" t="str">
        <f t="shared" si="0"/>
        <v/>
      </c>
      <c r="E76" s="78" t="str">
        <f t="shared" si="1"/>
        <v/>
      </c>
      <c r="F76" s="78" t="str">
        <f t="shared" si="2"/>
        <v/>
      </c>
      <c r="G76" s="67" t="str">
        <f t="shared" si="3"/>
        <v/>
      </c>
    </row>
    <row r="77" spans="1:7" x14ac:dyDescent="0.35">
      <c r="A77" s="77" t="str">
        <f t="shared" si="4"/>
        <v/>
      </c>
      <c r="B77" s="69" t="str">
        <f t="shared" si="5"/>
        <v/>
      </c>
      <c r="C77" s="67" t="str">
        <f t="shared" si="6"/>
        <v/>
      </c>
      <c r="D77" s="78" t="str">
        <f t="shared" si="0"/>
        <v/>
      </c>
      <c r="E77" s="78" t="str">
        <f t="shared" si="1"/>
        <v/>
      </c>
      <c r="F77" s="78" t="str">
        <f t="shared" si="2"/>
        <v/>
      </c>
      <c r="G77" s="67" t="str">
        <f t="shared" si="3"/>
        <v/>
      </c>
    </row>
    <row r="78" spans="1:7" x14ac:dyDescent="0.35">
      <c r="A78" s="77" t="str">
        <f t="shared" si="4"/>
        <v/>
      </c>
      <c r="B78" s="69" t="str">
        <f t="shared" si="5"/>
        <v/>
      </c>
      <c r="C78" s="67" t="str">
        <f t="shared" si="6"/>
        <v/>
      </c>
      <c r="D78" s="78" t="str">
        <f t="shared" si="0"/>
        <v/>
      </c>
      <c r="E78" s="78" t="str">
        <f t="shared" si="1"/>
        <v/>
      </c>
      <c r="F78" s="78" t="str">
        <f t="shared" si="2"/>
        <v/>
      </c>
      <c r="G78" s="67" t="str">
        <f t="shared" si="3"/>
        <v/>
      </c>
    </row>
    <row r="79" spans="1:7" x14ac:dyDescent="0.35">
      <c r="A79" s="77" t="str">
        <f t="shared" si="4"/>
        <v/>
      </c>
      <c r="B79" s="69" t="str">
        <f t="shared" si="5"/>
        <v/>
      </c>
      <c r="C79" s="67" t="str">
        <f t="shared" si="6"/>
        <v/>
      </c>
      <c r="D79" s="78" t="str">
        <f t="shared" ref="D79:D142" si="7">IF(B79="","",IPMT($E$11/12,B79,$E$7,-$E$8,$E$9,0))</f>
        <v/>
      </c>
      <c r="E79" s="78" t="str">
        <f t="shared" ref="E79:E142" si="8">IF(B79="","",PPMT($E$11/12,B79,$E$7,-$E$8,$E$9,0))</f>
        <v/>
      </c>
      <c r="F79" s="78" t="str">
        <f t="shared" ref="F79:F142" si="9">IF(B79="","",SUM(D79:E79))</f>
        <v/>
      </c>
      <c r="G79" s="67" t="str">
        <f t="shared" ref="G79:G142" si="10">IF(B79="","",SUM(C79)-SUM(E79))</f>
        <v/>
      </c>
    </row>
    <row r="80" spans="1:7" x14ac:dyDescent="0.35">
      <c r="A80" s="77" t="str">
        <f t="shared" ref="A80:A143" si="11">IF(B80="","",EDATE(A79,1))</f>
        <v/>
      </c>
      <c r="B80" s="69" t="str">
        <f t="shared" ref="B80:B143" si="12">IF(B79="","",IF(SUM(B79)+1&lt;=$E$7,SUM(B79)+1,""))</f>
        <v/>
      </c>
      <c r="C80" s="67" t="str">
        <f t="shared" ref="C80:C143" si="13">IF(B80="","",G79)</f>
        <v/>
      </c>
      <c r="D80" s="78" t="str">
        <f t="shared" si="7"/>
        <v/>
      </c>
      <c r="E80" s="78" t="str">
        <f t="shared" si="8"/>
        <v/>
      </c>
      <c r="F80" s="78" t="str">
        <f t="shared" si="9"/>
        <v/>
      </c>
      <c r="G80" s="67" t="str">
        <f t="shared" si="10"/>
        <v/>
      </c>
    </row>
    <row r="81" spans="1:7" x14ac:dyDescent="0.35">
      <c r="A81" s="77" t="str">
        <f t="shared" si="11"/>
        <v/>
      </c>
      <c r="B81" s="69" t="str">
        <f t="shared" si="12"/>
        <v/>
      </c>
      <c r="C81" s="67" t="str">
        <f t="shared" si="13"/>
        <v/>
      </c>
      <c r="D81" s="78" t="str">
        <f t="shared" si="7"/>
        <v/>
      </c>
      <c r="E81" s="78" t="str">
        <f t="shared" si="8"/>
        <v/>
      </c>
      <c r="F81" s="78" t="str">
        <f t="shared" si="9"/>
        <v/>
      </c>
      <c r="G81" s="67" t="str">
        <f t="shared" si="10"/>
        <v/>
      </c>
    </row>
    <row r="82" spans="1:7" x14ac:dyDescent="0.35">
      <c r="A82" s="77" t="str">
        <f t="shared" si="11"/>
        <v/>
      </c>
      <c r="B82" s="69" t="str">
        <f t="shared" si="12"/>
        <v/>
      </c>
      <c r="C82" s="67" t="str">
        <f t="shared" si="13"/>
        <v/>
      </c>
      <c r="D82" s="78" t="str">
        <f t="shared" si="7"/>
        <v/>
      </c>
      <c r="E82" s="78" t="str">
        <f t="shared" si="8"/>
        <v/>
      </c>
      <c r="F82" s="78" t="str">
        <f t="shared" si="9"/>
        <v/>
      </c>
      <c r="G82" s="67" t="str">
        <f t="shared" si="10"/>
        <v/>
      </c>
    </row>
    <row r="83" spans="1:7" x14ac:dyDescent="0.35">
      <c r="A83" s="77" t="str">
        <f t="shared" si="11"/>
        <v/>
      </c>
      <c r="B83" s="69" t="str">
        <f t="shared" si="12"/>
        <v/>
      </c>
      <c r="C83" s="67" t="str">
        <f t="shared" si="13"/>
        <v/>
      </c>
      <c r="D83" s="78" t="str">
        <f t="shared" si="7"/>
        <v/>
      </c>
      <c r="E83" s="78" t="str">
        <f t="shared" si="8"/>
        <v/>
      </c>
      <c r="F83" s="78" t="str">
        <f t="shared" si="9"/>
        <v/>
      </c>
      <c r="G83" s="67" t="str">
        <f t="shared" si="10"/>
        <v/>
      </c>
    </row>
    <row r="84" spans="1:7" x14ac:dyDescent="0.35">
      <c r="A84" s="77" t="str">
        <f t="shared" si="11"/>
        <v/>
      </c>
      <c r="B84" s="69" t="str">
        <f t="shared" si="12"/>
        <v/>
      </c>
      <c r="C84" s="67" t="str">
        <f t="shared" si="13"/>
        <v/>
      </c>
      <c r="D84" s="78" t="str">
        <f t="shared" si="7"/>
        <v/>
      </c>
      <c r="E84" s="78" t="str">
        <f t="shared" si="8"/>
        <v/>
      </c>
      <c r="F84" s="78" t="str">
        <f t="shared" si="9"/>
        <v/>
      </c>
      <c r="G84" s="67" t="str">
        <f t="shared" si="10"/>
        <v/>
      </c>
    </row>
    <row r="85" spans="1:7" x14ac:dyDescent="0.35">
      <c r="A85" s="77" t="str">
        <f t="shared" si="11"/>
        <v/>
      </c>
      <c r="B85" s="69" t="str">
        <f t="shared" si="12"/>
        <v/>
      </c>
      <c r="C85" s="67" t="str">
        <f t="shared" si="13"/>
        <v/>
      </c>
      <c r="D85" s="78" t="str">
        <f t="shared" si="7"/>
        <v/>
      </c>
      <c r="E85" s="78" t="str">
        <f t="shared" si="8"/>
        <v/>
      </c>
      <c r="F85" s="78" t="str">
        <f t="shared" si="9"/>
        <v/>
      </c>
      <c r="G85" s="67" t="str">
        <f t="shared" si="10"/>
        <v/>
      </c>
    </row>
    <row r="86" spans="1:7" x14ac:dyDescent="0.35">
      <c r="A86" s="77" t="str">
        <f t="shared" si="11"/>
        <v/>
      </c>
      <c r="B86" s="69" t="str">
        <f t="shared" si="12"/>
        <v/>
      </c>
      <c r="C86" s="67" t="str">
        <f t="shared" si="13"/>
        <v/>
      </c>
      <c r="D86" s="78" t="str">
        <f t="shared" si="7"/>
        <v/>
      </c>
      <c r="E86" s="78" t="str">
        <f t="shared" si="8"/>
        <v/>
      </c>
      <c r="F86" s="78" t="str">
        <f t="shared" si="9"/>
        <v/>
      </c>
      <c r="G86" s="67" t="str">
        <f t="shared" si="10"/>
        <v/>
      </c>
    </row>
    <row r="87" spans="1:7" x14ac:dyDescent="0.35">
      <c r="A87" s="77" t="str">
        <f t="shared" si="11"/>
        <v/>
      </c>
      <c r="B87" s="69" t="str">
        <f t="shared" si="12"/>
        <v/>
      </c>
      <c r="C87" s="67" t="str">
        <f t="shared" si="13"/>
        <v/>
      </c>
      <c r="D87" s="78" t="str">
        <f t="shared" si="7"/>
        <v/>
      </c>
      <c r="E87" s="78" t="str">
        <f t="shared" si="8"/>
        <v/>
      </c>
      <c r="F87" s="78" t="str">
        <f t="shared" si="9"/>
        <v/>
      </c>
      <c r="G87" s="67" t="str">
        <f t="shared" si="10"/>
        <v/>
      </c>
    </row>
    <row r="88" spans="1:7" x14ac:dyDescent="0.35">
      <c r="A88" s="77" t="str">
        <f t="shared" si="11"/>
        <v/>
      </c>
      <c r="B88" s="69" t="str">
        <f t="shared" si="12"/>
        <v/>
      </c>
      <c r="C88" s="67" t="str">
        <f t="shared" si="13"/>
        <v/>
      </c>
      <c r="D88" s="78" t="str">
        <f t="shared" si="7"/>
        <v/>
      </c>
      <c r="E88" s="78" t="str">
        <f t="shared" si="8"/>
        <v/>
      </c>
      <c r="F88" s="78" t="str">
        <f t="shared" si="9"/>
        <v/>
      </c>
      <c r="G88" s="67" t="str">
        <f t="shared" si="10"/>
        <v/>
      </c>
    </row>
    <row r="89" spans="1:7" x14ac:dyDescent="0.35">
      <c r="A89" s="77" t="str">
        <f t="shared" si="11"/>
        <v/>
      </c>
      <c r="B89" s="69" t="str">
        <f t="shared" si="12"/>
        <v/>
      </c>
      <c r="C89" s="67" t="str">
        <f t="shared" si="13"/>
        <v/>
      </c>
      <c r="D89" s="78" t="str">
        <f t="shared" si="7"/>
        <v/>
      </c>
      <c r="E89" s="78" t="str">
        <f t="shared" si="8"/>
        <v/>
      </c>
      <c r="F89" s="78" t="str">
        <f t="shared" si="9"/>
        <v/>
      </c>
      <c r="G89" s="67" t="str">
        <f t="shared" si="10"/>
        <v/>
      </c>
    </row>
    <row r="90" spans="1:7" x14ac:dyDescent="0.35">
      <c r="A90" s="77" t="str">
        <f t="shared" si="11"/>
        <v/>
      </c>
      <c r="B90" s="69" t="str">
        <f t="shared" si="12"/>
        <v/>
      </c>
      <c r="C90" s="67" t="str">
        <f t="shared" si="13"/>
        <v/>
      </c>
      <c r="D90" s="78" t="str">
        <f t="shared" si="7"/>
        <v/>
      </c>
      <c r="E90" s="78" t="str">
        <f t="shared" si="8"/>
        <v/>
      </c>
      <c r="F90" s="78" t="str">
        <f t="shared" si="9"/>
        <v/>
      </c>
      <c r="G90" s="67" t="str">
        <f t="shared" si="10"/>
        <v/>
      </c>
    </row>
    <row r="91" spans="1:7" x14ac:dyDescent="0.35">
      <c r="A91" s="77" t="str">
        <f t="shared" si="11"/>
        <v/>
      </c>
      <c r="B91" s="69" t="str">
        <f t="shared" si="12"/>
        <v/>
      </c>
      <c r="C91" s="67" t="str">
        <f t="shared" si="13"/>
        <v/>
      </c>
      <c r="D91" s="78" t="str">
        <f t="shared" si="7"/>
        <v/>
      </c>
      <c r="E91" s="78" t="str">
        <f t="shared" si="8"/>
        <v/>
      </c>
      <c r="F91" s="78" t="str">
        <f t="shared" si="9"/>
        <v/>
      </c>
      <c r="G91" s="67" t="str">
        <f t="shared" si="10"/>
        <v/>
      </c>
    </row>
    <row r="92" spans="1:7" x14ac:dyDescent="0.35">
      <c r="A92" s="77" t="str">
        <f t="shared" si="11"/>
        <v/>
      </c>
      <c r="B92" s="69" t="str">
        <f t="shared" si="12"/>
        <v/>
      </c>
      <c r="C92" s="67" t="str">
        <f t="shared" si="13"/>
        <v/>
      </c>
      <c r="D92" s="78" t="str">
        <f t="shared" si="7"/>
        <v/>
      </c>
      <c r="E92" s="78" t="str">
        <f t="shared" si="8"/>
        <v/>
      </c>
      <c r="F92" s="78" t="str">
        <f t="shared" si="9"/>
        <v/>
      </c>
      <c r="G92" s="67" t="str">
        <f t="shared" si="10"/>
        <v/>
      </c>
    </row>
    <row r="93" spans="1:7" x14ac:dyDescent="0.35">
      <c r="A93" s="77" t="str">
        <f t="shared" si="11"/>
        <v/>
      </c>
      <c r="B93" s="69" t="str">
        <f t="shared" si="12"/>
        <v/>
      </c>
      <c r="C93" s="67" t="str">
        <f t="shared" si="13"/>
        <v/>
      </c>
      <c r="D93" s="78" t="str">
        <f t="shared" si="7"/>
        <v/>
      </c>
      <c r="E93" s="78" t="str">
        <f t="shared" si="8"/>
        <v/>
      </c>
      <c r="F93" s="78" t="str">
        <f t="shared" si="9"/>
        <v/>
      </c>
      <c r="G93" s="67" t="str">
        <f t="shared" si="10"/>
        <v/>
      </c>
    </row>
    <row r="94" spans="1:7" x14ac:dyDescent="0.35">
      <c r="A94" s="77" t="str">
        <f t="shared" si="11"/>
        <v/>
      </c>
      <c r="B94" s="69" t="str">
        <f t="shared" si="12"/>
        <v/>
      </c>
      <c r="C94" s="67" t="str">
        <f t="shared" si="13"/>
        <v/>
      </c>
      <c r="D94" s="78" t="str">
        <f t="shared" si="7"/>
        <v/>
      </c>
      <c r="E94" s="78" t="str">
        <f t="shared" si="8"/>
        <v/>
      </c>
      <c r="F94" s="78" t="str">
        <f t="shared" si="9"/>
        <v/>
      </c>
      <c r="G94" s="67" t="str">
        <f t="shared" si="10"/>
        <v/>
      </c>
    </row>
    <row r="95" spans="1:7" x14ac:dyDescent="0.35">
      <c r="A95" s="77" t="str">
        <f t="shared" si="11"/>
        <v/>
      </c>
      <c r="B95" s="69" t="str">
        <f t="shared" si="12"/>
        <v/>
      </c>
      <c r="C95" s="67" t="str">
        <f t="shared" si="13"/>
        <v/>
      </c>
      <c r="D95" s="78" t="str">
        <f t="shared" si="7"/>
        <v/>
      </c>
      <c r="E95" s="78" t="str">
        <f t="shared" si="8"/>
        <v/>
      </c>
      <c r="F95" s="78" t="str">
        <f t="shared" si="9"/>
        <v/>
      </c>
      <c r="G95" s="67" t="str">
        <f t="shared" si="10"/>
        <v/>
      </c>
    </row>
    <row r="96" spans="1:7" x14ac:dyDescent="0.35">
      <c r="A96" s="77" t="str">
        <f t="shared" si="11"/>
        <v/>
      </c>
      <c r="B96" s="69" t="str">
        <f t="shared" si="12"/>
        <v/>
      </c>
      <c r="C96" s="67" t="str">
        <f t="shared" si="13"/>
        <v/>
      </c>
      <c r="D96" s="78" t="str">
        <f t="shared" si="7"/>
        <v/>
      </c>
      <c r="E96" s="78" t="str">
        <f t="shared" si="8"/>
        <v/>
      </c>
      <c r="F96" s="78" t="str">
        <f t="shared" si="9"/>
        <v/>
      </c>
      <c r="G96" s="67" t="str">
        <f t="shared" si="10"/>
        <v/>
      </c>
    </row>
    <row r="97" spans="1:7" x14ac:dyDescent="0.35">
      <c r="A97" s="77" t="str">
        <f t="shared" si="11"/>
        <v/>
      </c>
      <c r="B97" s="69" t="str">
        <f t="shared" si="12"/>
        <v/>
      </c>
      <c r="C97" s="67" t="str">
        <f t="shared" si="13"/>
        <v/>
      </c>
      <c r="D97" s="78" t="str">
        <f t="shared" si="7"/>
        <v/>
      </c>
      <c r="E97" s="78" t="str">
        <f t="shared" si="8"/>
        <v/>
      </c>
      <c r="F97" s="78" t="str">
        <f t="shared" si="9"/>
        <v/>
      </c>
      <c r="G97" s="67" t="str">
        <f t="shared" si="10"/>
        <v/>
      </c>
    </row>
    <row r="98" spans="1:7" x14ac:dyDescent="0.35">
      <c r="A98" s="77" t="str">
        <f t="shared" si="11"/>
        <v/>
      </c>
      <c r="B98" s="69" t="str">
        <f t="shared" si="12"/>
        <v/>
      </c>
      <c r="C98" s="67" t="str">
        <f t="shared" si="13"/>
        <v/>
      </c>
      <c r="D98" s="78" t="str">
        <f t="shared" si="7"/>
        <v/>
      </c>
      <c r="E98" s="78" t="str">
        <f t="shared" si="8"/>
        <v/>
      </c>
      <c r="F98" s="78" t="str">
        <f t="shared" si="9"/>
        <v/>
      </c>
      <c r="G98" s="67" t="str">
        <f t="shared" si="10"/>
        <v/>
      </c>
    </row>
    <row r="99" spans="1:7" x14ac:dyDescent="0.35">
      <c r="A99" s="77" t="str">
        <f t="shared" si="11"/>
        <v/>
      </c>
      <c r="B99" s="69" t="str">
        <f t="shared" si="12"/>
        <v/>
      </c>
      <c r="C99" s="67" t="str">
        <f t="shared" si="13"/>
        <v/>
      </c>
      <c r="D99" s="78" t="str">
        <f t="shared" si="7"/>
        <v/>
      </c>
      <c r="E99" s="78" t="str">
        <f t="shared" si="8"/>
        <v/>
      </c>
      <c r="F99" s="78" t="str">
        <f t="shared" si="9"/>
        <v/>
      </c>
      <c r="G99" s="67" t="str">
        <f t="shared" si="10"/>
        <v/>
      </c>
    </row>
    <row r="100" spans="1:7" x14ac:dyDescent="0.35">
      <c r="A100" s="77" t="str">
        <f t="shared" si="11"/>
        <v/>
      </c>
      <c r="B100" s="69" t="str">
        <f t="shared" si="12"/>
        <v/>
      </c>
      <c r="C100" s="67" t="str">
        <f t="shared" si="13"/>
        <v/>
      </c>
      <c r="D100" s="78" t="str">
        <f t="shared" si="7"/>
        <v/>
      </c>
      <c r="E100" s="78" t="str">
        <f t="shared" si="8"/>
        <v/>
      </c>
      <c r="F100" s="78" t="str">
        <f t="shared" si="9"/>
        <v/>
      </c>
      <c r="G100" s="67" t="str">
        <f t="shared" si="10"/>
        <v/>
      </c>
    </row>
    <row r="101" spans="1:7" x14ac:dyDescent="0.35">
      <c r="A101" s="77" t="str">
        <f t="shared" si="11"/>
        <v/>
      </c>
      <c r="B101" s="69" t="str">
        <f t="shared" si="12"/>
        <v/>
      </c>
      <c r="C101" s="67" t="str">
        <f t="shared" si="13"/>
        <v/>
      </c>
      <c r="D101" s="78" t="str">
        <f t="shared" si="7"/>
        <v/>
      </c>
      <c r="E101" s="78" t="str">
        <f t="shared" si="8"/>
        <v/>
      </c>
      <c r="F101" s="78" t="str">
        <f t="shared" si="9"/>
        <v/>
      </c>
      <c r="G101" s="67" t="str">
        <f t="shared" si="10"/>
        <v/>
      </c>
    </row>
    <row r="102" spans="1:7" x14ac:dyDescent="0.35">
      <c r="A102" s="77" t="str">
        <f t="shared" si="11"/>
        <v/>
      </c>
      <c r="B102" s="69" t="str">
        <f t="shared" si="12"/>
        <v/>
      </c>
      <c r="C102" s="67" t="str">
        <f t="shared" si="13"/>
        <v/>
      </c>
      <c r="D102" s="78" t="str">
        <f t="shared" si="7"/>
        <v/>
      </c>
      <c r="E102" s="78" t="str">
        <f t="shared" si="8"/>
        <v/>
      </c>
      <c r="F102" s="78" t="str">
        <f t="shared" si="9"/>
        <v/>
      </c>
      <c r="G102" s="67" t="str">
        <f t="shared" si="10"/>
        <v/>
      </c>
    </row>
    <row r="103" spans="1:7" x14ac:dyDescent="0.35">
      <c r="A103" s="77" t="str">
        <f t="shared" si="11"/>
        <v/>
      </c>
      <c r="B103" s="69" t="str">
        <f t="shared" si="12"/>
        <v/>
      </c>
      <c r="C103" s="67" t="str">
        <f t="shared" si="13"/>
        <v/>
      </c>
      <c r="D103" s="78" t="str">
        <f t="shared" si="7"/>
        <v/>
      </c>
      <c r="E103" s="78" t="str">
        <f t="shared" si="8"/>
        <v/>
      </c>
      <c r="F103" s="78" t="str">
        <f t="shared" si="9"/>
        <v/>
      </c>
      <c r="G103" s="67" t="str">
        <f t="shared" si="10"/>
        <v/>
      </c>
    </row>
    <row r="104" spans="1:7" x14ac:dyDescent="0.35">
      <c r="A104" s="77" t="str">
        <f t="shared" si="11"/>
        <v/>
      </c>
      <c r="B104" s="69" t="str">
        <f t="shared" si="12"/>
        <v/>
      </c>
      <c r="C104" s="67" t="str">
        <f t="shared" si="13"/>
        <v/>
      </c>
      <c r="D104" s="78" t="str">
        <f t="shared" si="7"/>
        <v/>
      </c>
      <c r="E104" s="78" t="str">
        <f t="shared" si="8"/>
        <v/>
      </c>
      <c r="F104" s="78" t="str">
        <f t="shared" si="9"/>
        <v/>
      </c>
      <c r="G104" s="67" t="str">
        <f t="shared" si="10"/>
        <v/>
      </c>
    </row>
    <row r="105" spans="1:7" x14ac:dyDescent="0.35">
      <c r="A105" s="77" t="str">
        <f t="shared" si="11"/>
        <v/>
      </c>
      <c r="B105" s="69" t="str">
        <f t="shared" si="12"/>
        <v/>
      </c>
      <c r="C105" s="67" t="str">
        <f t="shared" si="13"/>
        <v/>
      </c>
      <c r="D105" s="78" t="str">
        <f t="shared" si="7"/>
        <v/>
      </c>
      <c r="E105" s="78" t="str">
        <f t="shared" si="8"/>
        <v/>
      </c>
      <c r="F105" s="78" t="str">
        <f t="shared" si="9"/>
        <v/>
      </c>
      <c r="G105" s="67" t="str">
        <f t="shared" si="10"/>
        <v/>
      </c>
    </row>
    <row r="106" spans="1:7" x14ac:dyDescent="0.35">
      <c r="A106" s="77" t="str">
        <f t="shared" si="11"/>
        <v/>
      </c>
      <c r="B106" s="69" t="str">
        <f t="shared" si="12"/>
        <v/>
      </c>
      <c r="C106" s="67" t="str">
        <f t="shared" si="13"/>
        <v/>
      </c>
      <c r="D106" s="78" t="str">
        <f t="shared" si="7"/>
        <v/>
      </c>
      <c r="E106" s="78" t="str">
        <f t="shared" si="8"/>
        <v/>
      </c>
      <c r="F106" s="78" t="str">
        <f t="shared" si="9"/>
        <v/>
      </c>
      <c r="G106" s="67" t="str">
        <f t="shared" si="10"/>
        <v/>
      </c>
    </row>
    <row r="107" spans="1:7" x14ac:dyDescent="0.35">
      <c r="A107" s="77" t="str">
        <f t="shared" si="11"/>
        <v/>
      </c>
      <c r="B107" s="69" t="str">
        <f t="shared" si="12"/>
        <v/>
      </c>
      <c r="C107" s="67" t="str">
        <f t="shared" si="13"/>
        <v/>
      </c>
      <c r="D107" s="78" t="str">
        <f t="shared" si="7"/>
        <v/>
      </c>
      <c r="E107" s="78" t="str">
        <f t="shared" si="8"/>
        <v/>
      </c>
      <c r="F107" s="78" t="str">
        <f t="shared" si="9"/>
        <v/>
      </c>
      <c r="G107" s="67" t="str">
        <f t="shared" si="10"/>
        <v/>
      </c>
    </row>
    <row r="108" spans="1:7" x14ac:dyDescent="0.35">
      <c r="A108" s="77" t="str">
        <f t="shared" si="11"/>
        <v/>
      </c>
      <c r="B108" s="69" t="str">
        <f t="shared" si="12"/>
        <v/>
      </c>
      <c r="C108" s="67" t="str">
        <f t="shared" si="13"/>
        <v/>
      </c>
      <c r="D108" s="78" t="str">
        <f t="shared" si="7"/>
        <v/>
      </c>
      <c r="E108" s="78" t="str">
        <f t="shared" si="8"/>
        <v/>
      </c>
      <c r="F108" s="78" t="str">
        <f t="shared" si="9"/>
        <v/>
      </c>
      <c r="G108" s="67" t="str">
        <f t="shared" si="10"/>
        <v/>
      </c>
    </row>
    <row r="109" spans="1:7" x14ac:dyDescent="0.35">
      <c r="A109" s="77" t="str">
        <f t="shared" si="11"/>
        <v/>
      </c>
      <c r="B109" s="69" t="str">
        <f t="shared" si="12"/>
        <v/>
      </c>
      <c r="C109" s="67" t="str">
        <f t="shared" si="13"/>
        <v/>
      </c>
      <c r="D109" s="78" t="str">
        <f t="shared" si="7"/>
        <v/>
      </c>
      <c r="E109" s="78" t="str">
        <f t="shared" si="8"/>
        <v/>
      </c>
      <c r="F109" s="78" t="str">
        <f t="shared" si="9"/>
        <v/>
      </c>
      <c r="G109" s="67" t="str">
        <f t="shared" si="10"/>
        <v/>
      </c>
    </row>
    <row r="110" spans="1:7" x14ac:dyDescent="0.35">
      <c r="A110" s="77" t="str">
        <f t="shared" si="11"/>
        <v/>
      </c>
      <c r="B110" s="69" t="str">
        <f t="shared" si="12"/>
        <v/>
      </c>
      <c r="C110" s="67" t="str">
        <f t="shared" si="13"/>
        <v/>
      </c>
      <c r="D110" s="78" t="str">
        <f t="shared" si="7"/>
        <v/>
      </c>
      <c r="E110" s="78" t="str">
        <f t="shared" si="8"/>
        <v/>
      </c>
      <c r="F110" s="78" t="str">
        <f t="shared" si="9"/>
        <v/>
      </c>
      <c r="G110" s="67" t="str">
        <f t="shared" si="10"/>
        <v/>
      </c>
    </row>
    <row r="111" spans="1:7" x14ac:dyDescent="0.35">
      <c r="A111" s="77" t="str">
        <f t="shared" si="11"/>
        <v/>
      </c>
      <c r="B111" s="69" t="str">
        <f t="shared" si="12"/>
        <v/>
      </c>
      <c r="C111" s="67" t="str">
        <f t="shared" si="13"/>
        <v/>
      </c>
      <c r="D111" s="78" t="str">
        <f t="shared" si="7"/>
        <v/>
      </c>
      <c r="E111" s="78" t="str">
        <f t="shared" si="8"/>
        <v/>
      </c>
      <c r="F111" s="78" t="str">
        <f t="shared" si="9"/>
        <v/>
      </c>
      <c r="G111" s="67" t="str">
        <f t="shared" si="10"/>
        <v/>
      </c>
    </row>
    <row r="112" spans="1:7" x14ac:dyDescent="0.35">
      <c r="A112" s="77" t="str">
        <f t="shared" si="11"/>
        <v/>
      </c>
      <c r="B112" s="69" t="str">
        <f t="shared" si="12"/>
        <v/>
      </c>
      <c r="C112" s="67" t="str">
        <f t="shared" si="13"/>
        <v/>
      </c>
      <c r="D112" s="78" t="str">
        <f t="shared" si="7"/>
        <v/>
      </c>
      <c r="E112" s="78" t="str">
        <f t="shared" si="8"/>
        <v/>
      </c>
      <c r="F112" s="78" t="str">
        <f t="shared" si="9"/>
        <v/>
      </c>
      <c r="G112" s="67" t="str">
        <f t="shared" si="10"/>
        <v/>
      </c>
    </row>
    <row r="113" spans="1:7" x14ac:dyDescent="0.35">
      <c r="A113" s="77" t="str">
        <f t="shared" si="11"/>
        <v/>
      </c>
      <c r="B113" s="69" t="str">
        <f t="shared" si="12"/>
        <v/>
      </c>
      <c r="C113" s="67" t="str">
        <f t="shared" si="13"/>
        <v/>
      </c>
      <c r="D113" s="78" t="str">
        <f t="shared" si="7"/>
        <v/>
      </c>
      <c r="E113" s="78" t="str">
        <f t="shared" si="8"/>
        <v/>
      </c>
      <c r="F113" s="78" t="str">
        <f t="shared" si="9"/>
        <v/>
      </c>
      <c r="G113" s="67" t="str">
        <f t="shared" si="10"/>
        <v/>
      </c>
    </row>
    <row r="114" spans="1:7" x14ac:dyDescent="0.35">
      <c r="A114" s="77" t="str">
        <f t="shared" si="11"/>
        <v/>
      </c>
      <c r="B114" s="69" t="str">
        <f t="shared" si="12"/>
        <v/>
      </c>
      <c r="C114" s="67" t="str">
        <f t="shared" si="13"/>
        <v/>
      </c>
      <c r="D114" s="78" t="str">
        <f t="shared" si="7"/>
        <v/>
      </c>
      <c r="E114" s="78" t="str">
        <f t="shared" si="8"/>
        <v/>
      </c>
      <c r="F114" s="78" t="str">
        <f t="shared" si="9"/>
        <v/>
      </c>
      <c r="G114" s="67" t="str">
        <f t="shared" si="10"/>
        <v/>
      </c>
    </row>
    <row r="115" spans="1:7" x14ac:dyDescent="0.35">
      <c r="A115" s="77" t="str">
        <f t="shared" si="11"/>
        <v/>
      </c>
      <c r="B115" s="69" t="str">
        <f t="shared" si="12"/>
        <v/>
      </c>
      <c r="C115" s="67" t="str">
        <f t="shared" si="13"/>
        <v/>
      </c>
      <c r="D115" s="78" t="str">
        <f t="shared" si="7"/>
        <v/>
      </c>
      <c r="E115" s="78" t="str">
        <f t="shared" si="8"/>
        <v/>
      </c>
      <c r="F115" s="78" t="str">
        <f t="shared" si="9"/>
        <v/>
      </c>
      <c r="G115" s="67" t="str">
        <f t="shared" si="10"/>
        <v/>
      </c>
    </row>
    <row r="116" spans="1:7" x14ac:dyDescent="0.35">
      <c r="A116" s="77" t="str">
        <f t="shared" si="11"/>
        <v/>
      </c>
      <c r="B116" s="69" t="str">
        <f t="shared" si="12"/>
        <v/>
      </c>
      <c r="C116" s="67" t="str">
        <f t="shared" si="13"/>
        <v/>
      </c>
      <c r="D116" s="78" t="str">
        <f t="shared" si="7"/>
        <v/>
      </c>
      <c r="E116" s="78" t="str">
        <f t="shared" si="8"/>
        <v/>
      </c>
      <c r="F116" s="78" t="str">
        <f t="shared" si="9"/>
        <v/>
      </c>
      <c r="G116" s="67" t="str">
        <f t="shared" si="10"/>
        <v/>
      </c>
    </row>
    <row r="117" spans="1:7" x14ac:dyDescent="0.35">
      <c r="A117" s="77" t="str">
        <f t="shared" si="11"/>
        <v/>
      </c>
      <c r="B117" s="69" t="str">
        <f t="shared" si="12"/>
        <v/>
      </c>
      <c r="C117" s="67" t="str">
        <f t="shared" si="13"/>
        <v/>
      </c>
      <c r="D117" s="78" t="str">
        <f t="shared" si="7"/>
        <v/>
      </c>
      <c r="E117" s="78" t="str">
        <f t="shared" si="8"/>
        <v/>
      </c>
      <c r="F117" s="78" t="str">
        <f t="shared" si="9"/>
        <v/>
      </c>
      <c r="G117" s="67" t="str">
        <f t="shared" si="10"/>
        <v/>
      </c>
    </row>
    <row r="118" spans="1:7" x14ac:dyDescent="0.35">
      <c r="A118" s="77" t="str">
        <f t="shared" si="11"/>
        <v/>
      </c>
      <c r="B118" s="69" t="str">
        <f t="shared" si="12"/>
        <v/>
      </c>
      <c r="C118" s="67" t="str">
        <f t="shared" si="13"/>
        <v/>
      </c>
      <c r="D118" s="78" t="str">
        <f t="shared" si="7"/>
        <v/>
      </c>
      <c r="E118" s="78" t="str">
        <f t="shared" si="8"/>
        <v/>
      </c>
      <c r="F118" s="78" t="str">
        <f t="shared" si="9"/>
        <v/>
      </c>
      <c r="G118" s="67" t="str">
        <f t="shared" si="10"/>
        <v/>
      </c>
    </row>
    <row r="119" spans="1:7" x14ac:dyDescent="0.35">
      <c r="A119" s="77" t="str">
        <f t="shared" si="11"/>
        <v/>
      </c>
      <c r="B119" s="69" t="str">
        <f t="shared" si="12"/>
        <v/>
      </c>
      <c r="C119" s="67" t="str">
        <f t="shared" si="13"/>
        <v/>
      </c>
      <c r="D119" s="78" t="str">
        <f t="shared" si="7"/>
        <v/>
      </c>
      <c r="E119" s="78" t="str">
        <f t="shared" si="8"/>
        <v/>
      </c>
      <c r="F119" s="78" t="str">
        <f t="shared" si="9"/>
        <v/>
      </c>
      <c r="G119" s="67" t="str">
        <f t="shared" si="10"/>
        <v/>
      </c>
    </row>
    <row r="120" spans="1:7" x14ac:dyDescent="0.35">
      <c r="A120" s="77" t="str">
        <f t="shared" si="11"/>
        <v/>
      </c>
      <c r="B120" s="69" t="str">
        <f t="shared" si="12"/>
        <v/>
      </c>
      <c r="C120" s="67" t="str">
        <f t="shared" si="13"/>
        <v/>
      </c>
      <c r="D120" s="78" t="str">
        <f t="shared" si="7"/>
        <v/>
      </c>
      <c r="E120" s="78" t="str">
        <f t="shared" si="8"/>
        <v/>
      </c>
      <c r="F120" s="78" t="str">
        <f t="shared" si="9"/>
        <v/>
      </c>
      <c r="G120" s="67" t="str">
        <f t="shared" si="10"/>
        <v/>
      </c>
    </row>
    <row r="121" spans="1:7" x14ac:dyDescent="0.35">
      <c r="A121" s="77" t="str">
        <f t="shared" si="11"/>
        <v/>
      </c>
      <c r="B121" s="69" t="str">
        <f t="shared" si="12"/>
        <v/>
      </c>
      <c r="C121" s="67" t="str">
        <f t="shared" si="13"/>
        <v/>
      </c>
      <c r="D121" s="78" t="str">
        <f t="shared" si="7"/>
        <v/>
      </c>
      <c r="E121" s="78" t="str">
        <f t="shared" si="8"/>
        <v/>
      </c>
      <c r="F121" s="78" t="str">
        <f t="shared" si="9"/>
        <v/>
      </c>
      <c r="G121" s="67" t="str">
        <f t="shared" si="10"/>
        <v/>
      </c>
    </row>
    <row r="122" spans="1:7" x14ac:dyDescent="0.35">
      <c r="A122" s="77" t="str">
        <f t="shared" si="11"/>
        <v/>
      </c>
      <c r="B122" s="69" t="str">
        <f t="shared" si="12"/>
        <v/>
      </c>
      <c r="C122" s="67" t="str">
        <f t="shared" si="13"/>
        <v/>
      </c>
      <c r="D122" s="78" t="str">
        <f t="shared" si="7"/>
        <v/>
      </c>
      <c r="E122" s="78" t="str">
        <f t="shared" si="8"/>
        <v/>
      </c>
      <c r="F122" s="78" t="str">
        <f t="shared" si="9"/>
        <v/>
      </c>
      <c r="G122" s="67" t="str">
        <f t="shared" si="10"/>
        <v/>
      </c>
    </row>
    <row r="123" spans="1:7" x14ac:dyDescent="0.35">
      <c r="A123" s="77" t="str">
        <f t="shared" si="11"/>
        <v/>
      </c>
      <c r="B123" s="69" t="str">
        <f t="shared" si="12"/>
        <v/>
      </c>
      <c r="C123" s="67" t="str">
        <f t="shared" si="13"/>
        <v/>
      </c>
      <c r="D123" s="78" t="str">
        <f t="shared" si="7"/>
        <v/>
      </c>
      <c r="E123" s="78" t="str">
        <f t="shared" si="8"/>
        <v/>
      </c>
      <c r="F123" s="78" t="str">
        <f t="shared" si="9"/>
        <v/>
      </c>
      <c r="G123" s="67" t="str">
        <f t="shared" si="10"/>
        <v/>
      </c>
    </row>
    <row r="124" spans="1:7" x14ac:dyDescent="0.35">
      <c r="A124" s="77" t="str">
        <f t="shared" si="11"/>
        <v/>
      </c>
      <c r="B124" s="69" t="str">
        <f t="shared" si="12"/>
        <v/>
      </c>
      <c r="C124" s="67" t="str">
        <f t="shared" si="13"/>
        <v/>
      </c>
      <c r="D124" s="78" t="str">
        <f t="shared" si="7"/>
        <v/>
      </c>
      <c r="E124" s="78" t="str">
        <f t="shared" si="8"/>
        <v/>
      </c>
      <c r="F124" s="78" t="str">
        <f t="shared" si="9"/>
        <v/>
      </c>
      <c r="G124" s="67" t="str">
        <f t="shared" si="10"/>
        <v/>
      </c>
    </row>
    <row r="125" spans="1:7" x14ac:dyDescent="0.35">
      <c r="A125" s="77" t="str">
        <f t="shared" si="11"/>
        <v/>
      </c>
      <c r="B125" s="69" t="str">
        <f t="shared" si="12"/>
        <v/>
      </c>
      <c r="C125" s="67" t="str">
        <f t="shared" si="13"/>
        <v/>
      </c>
      <c r="D125" s="78" t="str">
        <f t="shared" si="7"/>
        <v/>
      </c>
      <c r="E125" s="78" t="str">
        <f t="shared" si="8"/>
        <v/>
      </c>
      <c r="F125" s="78" t="str">
        <f t="shared" si="9"/>
        <v/>
      </c>
      <c r="G125" s="67" t="str">
        <f t="shared" si="10"/>
        <v/>
      </c>
    </row>
    <row r="126" spans="1:7" x14ac:dyDescent="0.35">
      <c r="A126" s="77" t="str">
        <f t="shared" si="11"/>
        <v/>
      </c>
      <c r="B126" s="69" t="str">
        <f t="shared" si="12"/>
        <v/>
      </c>
      <c r="C126" s="67" t="str">
        <f t="shared" si="13"/>
        <v/>
      </c>
      <c r="D126" s="78" t="str">
        <f t="shared" si="7"/>
        <v/>
      </c>
      <c r="E126" s="78" t="str">
        <f t="shared" si="8"/>
        <v/>
      </c>
      <c r="F126" s="78" t="str">
        <f t="shared" si="9"/>
        <v/>
      </c>
      <c r="G126" s="67" t="str">
        <f t="shared" si="10"/>
        <v/>
      </c>
    </row>
    <row r="127" spans="1:7" x14ac:dyDescent="0.35">
      <c r="A127" s="77" t="str">
        <f t="shared" si="11"/>
        <v/>
      </c>
      <c r="B127" s="69" t="str">
        <f t="shared" si="12"/>
        <v/>
      </c>
      <c r="C127" s="67" t="str">
        <f t="shared" si="13"/>
        <v/>
      </c>
      <c r="D127" s="78" t="str">
        <f t="shared" si="7"/>
        <v/>
      </c>
      <c r="E127" s="78" t="str">
        <f t="shared" si="8"/>
        <v/>
      </c>
      <c r="F127" s="78" t="str">
        <f t="shared" si="9"/>
        <v/>
      </c>
      <c r="G127" s="67" t="str">
        <f t="shared" si="10"/>
        <v/>
      </c>
    </row>
    <row r="128" spans="1:7" x14ac:dyDescent="0.35">
      <c r="A128" s="77" t="str">
        <f t="shared" si="11"/>
        <v/>
      </c>
      <c r="B128" s="69" t="str">
        <f t="shared" si="12"/>
        <v/>
      </c>
      <c r="C128" s="67" t="str">
        <f t="shared" si="13"/>
        <v/>
      </c>
      <c r="D128" s="78" t="str">
        <f t="shared" si="7"/>
        <v/>
      </c>
      <c r="E128" s="78" t="str">
        <f t="shared" si="8"/>
        <v/>
      </c>
      <c r="F128" s="78" t="str">
        <f t="shared" si="9"/>
        <v/>
      </c>
      <c r="G128" s="67" t="str">
        <f t="shared" si="10"/>
        <v/>
      </c>
    </row>
    <row r="129" spans="1:7" x14ac:dyDescent="0.35">
      <c r="A129" s="77" t="str">
        <f t="shared" si="11"/>
        <v/>
      </c>
      <c r="B129" s="69" t="str">
        <f t="shared" si="12"/>
        <v/>
      </c>
      <c r="C129" s="67" t="str">
        <f t="shared" si="13"/>
        <v/>
      </c>
      <c r="D129" s="78" t="str">
        <f t="shared" si="7"/>
        <v/>
      </c>
      <c r="E129" s="78" t="str">
        <f t="shared" si="8"/>
        <v/>
      </c>
      <c r="F129" s="78" t="str">
        <f t="shared" si="9"/>
        <v/>
      </c>
      <c r="G129" s="67" t="str">
        <f t="shared" si="10"/>
        <v/>
      </c>
    </row>
    <row r="130" spans="1:7" x14ac:dyDescent="0.35">
      <c r="A130" s="77" t="str">
        <f t="shared" si="11"/>
        <v/>
      </c>
      <c r="B130" s="69" t="str">
        <f t="shared" si="12"/>
        <v/>
      </c>
      <c r="C130" s="67" t="str">
        <f t="shared" si="13"/>
        <v/>
      </c>
      <c r="D130" s="78" t="str">
        <f t="shared" si="7"/>
        <v/>
      </c>
      <c r="E130" s="78" t="str">
        <f t="shared" si="8"/>
        <v/>
      </c>
      <c r="F130" s="78" t="str">
        <f t="shared" si="9"/>
        <v/>
      </c>
      <c r="G130" s="67" t="str">
        <f t="shared" si="10"/>
        <v/>
      </c>
    </row>
    <row r="131" spans="1:7" x14ac:dyDescent="0.35">
      <c r="A131" s="77" t="str">
        <f t="shared" si="11"/>
        <v/>
      </c>
      <c r="B131" s="69" t="str">
        <f t="shared" si="12"/>
        <v/>
      </c>
      <c r="C131" s="67" t="str">
        <f t="shared" si="13"/>
        <v/>
      </c>
      <c r="D131" s="78" t="str">
        <f t="shared" si="7"/>
        <v/>
      </c>
      <c r="E131" s="78" t="str">
        <f t="shared" si="8"/>
        <v/>
      </c>
      <c r="F131" s="78" t="str">
        <f t="shared" si="9"/>
        <v/>
      </c>
      <c r="G131" s="67" t="str">
        <f t="shared" si="10"/>
        <v/>
      </c>
    </row>
    <row r="132" spans="1:7" x14ac:dyDescent="0.35">
      <c r="A132" s="77" t="str">
        <f t="shared" si="11"/>
        <v/>
      </c>
      <c r="B132" s="69" t="str">
        <f t="shared" si="12"/>
        <v/>
      </c>
      <c r="C132" s="67" t="str">
        <f t="shared" si="13"/>
        <v/>
      </c>
      <c r="D132" s="78" t="str">
        <f t="shared" si="7"/>
        <v/>
      </c>
      <c r="E132" s="78" t="str">
        <f t="shared" si="8"/>
        <v/>
      </c>
      <c r="F132" s="78" t="str">
        <f t="shared" si="9"/>
        <v/>
      </c>
      <c r="G132" s="67" t="str">
        <f t="shared" si="10"/>
        <v/>
      </c>
    </row>
    <row r="133" spans="1:7" x14ac:dyDescent="0.35">
      <c r="A133" s="77" t="str">
        <f t="shared" si="11"/>
        <v/>
      </c>
      <c r="B133" s="69" t="str">
        <f t="shared" si="12"/>
        <v/>
      </c>
      <c r="C133" s="67" t="str">
        <f t="shared" si="13"/>
        <v/>
      </c>
      <c r="D133" s="78" t="str">
        <f t="shared" si="7"/>
        <v/>
      </c>
      <c r="E133" s="78" t="str">
        <f t="shared" si="8"/>
        <v/>
      </c>
      <c r="F133" s="78" t="str">
        <f t="shared" si="9"/>
        <v/>
      </c>
      <c r="G133" s="67" t="str">
        <f t="shared" si="10"/>
        <v/>
      </c>
    </row>
    <row r="134" spans="1:7" x14ac:dyDescent="0.35">
      <c r="A134" s="77" t="str">
        <f t="shared" si="11"/>
        <v/>
      </c>
      <c r="B134" s="69" t="str">
        <f t="shared" si="12"/>
        <v/>
      </c>
      <c r="C134" s="67" t="str">
        <f t="shared" si="13"/>
        <v/>
      </c>
      <c r="D134" s="78" t="str">
        <f t="shared" si="7"/>
        <v/>
      </c>
      <c r="E134" s="78" t="str">
        <f t="shared" si="8"/>
        <v/>
      </c>
      <c r="F134" s="78" t="str">
        <f t="shared" si="9"/>
        <v/>
      </c>
      <c r="G134" s="67" t="str">
        <f t="shared" si="10"/>
        <v/>
      </c>
    </row>
    <row r="135" spans="1:7" x14ac:dyDescent="0.35">
      <c r="A135" s="77" t="str">
        <f t="shared" si="11"/>
        <v/>
      </c>
      <c r="B135" s="69" t="str">
        <f t="shared" si="12"/>
        <v/>
      </c>
      <c r="C135" s="67" t="str">
        <f t="shared" si="13"/>
        <v/>
      </c>
      <c r="D135" s="78" t="str">
        <f t="shared" si="7"/>
        <v/>
      </c>
      <c r="E135" s="78" t="str">
        <f t="shared" si="8"/>
        <v/>
      </c>
      <c r="F135" s="78" t="str">
        <f t="shared" si="9"/>
        <v/>
      </c>
      <c r="G135" s="67" t="str">
        <f t="shared" si="10"/>
        <v/>
      </c>
    </row>
    <row r="136" spans="1:7" x14ac:dyDescent="0.35">
      <c r="A136" s="77" t="str">
        <f t="shared" si="11"/>
        <v/>
      </c>
      <c r="B136" s="69" t="str">
        <f t="shared" si="12"/>
        <v/>
      </c>
      <c r="C136" s="67" t="str">
        <f t="shared" si="13"/>
        <v/>
      </c>
      <c r="D136" s="78" t="str">
        <f t="shared" si="7"/>
        <v/>
      </c>
      <c r="E136" s="78" t="str">
        <f t="shared" si="8"/>
        <v/>
      </c>
      <c r="F136" s="78" t="str">
        <f t="shared" si="9"/>
        <v/>
      </c>
      <c r="G136" s="67" t="str">
        <f t="shared" si="10"/>
        <v/>
      </c>
    </row>
    <row r="137" spans="1:7" x14ac:dyDescent="0.35">
      <c r="A137" s="77" t="str">
        <f t="shared" si="11"/>
        <v/>
      </c>
      <c r="B137" s="69" t="str">
        <f t="shared" si="12"/>
        <v/>
      </c>
      <c r="C137" s="67" t="str">
        <f t="shared" si="13"/>
        <v/>
      </c>
      <c r="D137" s="78" t="str">
        <f t="shared" si="7"/>
        <v/>
      </c>
      <c r="E137" s="78" t="str">
        <f t="shared" si="8"/>
        <v/>
      </c>
      <c r="F137" s="78" t="str">
        <f t="shared" si="9"/>
        <v/>
      </c>
      <c r="G137" s="67" t="str">
        <f t="shared" si="10"/>
        <v/>
      </c>
    </row>
    <row r="138" spans="1:7" x14ac:dyDescent="0.35">
      <c r="A138" s="77" t="str">
        <f t="shared" si="11"/>
        <v/>
      </c>
      <c r="B138" s="69" t="str">
        <f t="shared" si="12"/>
        <v/>
      </c>
      <c r="C138" s="67" t="str">
        <f t="shared" si="13"/>
        <v/>
      </c>
      <c r="D138" s="78" t="str">
        <f t="shared" si="7"/>
        <v/>
      </c>
      <c r="E138" s="78" t="str">
        <f t="shared" si="8"/>
        <v/>
      </c>
      <c r="F138" s="78" t="str">
        <f t="shared" si="9"/>
        <v/>
      </c>
      <c r="G138" s="67" t="str">
        <f t="shared" si="10"/>
        <v/>
      </c>
    </row>
    <row r="139" spans="1:7" x14ac:dyDescent="0.35">
      <c r="A139" s="77" t="str">
        <f t="shared" si="11"/>
        <v/>
      </c>
      <c r="B139" s="69" t="str">
        <f t="shared" si="12"/>
        <v/>
      </c>
      <c r="C139" s="67" t="str">
        <f t="shared" si="13"/>
        <v/>
      </c>
      <c r="D139" s="78" t="str">
        <f t="shared" si="7"/>
        <v/>
      </c>
      <c r="E139" s="78" t="str">
        <f t="shared" si="8"/>
        <v/>
      </c>
      <c r="F139" s="78" t="str">
        <f t="shared" si="9"/>
        <v/>
      </c>
      <c r="G139" s="67" t="str">
        <f t="shared" si="10"/>
        <v/>
      </c>
    </row>
    <row r="140" spans="1:7" x14ac:dyDescent="0.35">
      <c r="A140" s="77" t="str">
        <f t="shared" si="11"/>
        <v/>
      </c>
      <c r="B140" s="69" t="str">
        <f t="shared" si="12"/>
        <v/>
      </c>
      <c r="C140" s="67" t="str">
        <f t="shared" si="13"/>
        <v/>
      </c>
      <c r="D140" s="78" t="str">
        <f t="shared" si="7"/>
        <v/>
      </c>
      <c r="E140" s="78" t="str">
        <f t="shared" si="8"/>
        <v/>
      </c>
      <c r="F140" s="78" t="str">
        <f t="shared" si="9"/>
        <v/>
      </c>
      <c r="G140" s="67" t="str">
        <f t="shared" si="10"/>
        <v/>
      </c>
    </row>
    <row r="141" spans="1:7" x14ac:dyDescent="0.35">
      <c r="A141" s="77" t="str">
        <f t="shared" si="11"/>
        <v/>
      </c>
      <c r="B141" s="69" t="str">
        <f t="shared" si="12"/>
        <v/>
      </c>
      <c r="C141" s="67" t="str">
        <f t="shared" si="13"/>
        <v/>
      </c>
      <c r="D141" s="78" t="str">
        <f t="shared" si="7"/>
        <v/>
      </c>
      <c r="E141" s="78" t="str">
        <f t="shared" si="8"/>
        <v/>
      </c>
      <c r="F141" s="78" t="str">
        <f t="shared" si="9"/>
        <v/>
      </c>
      <c r="G141" s="67" t="str">
        <f t="shared" si="10"/>
        <v/>
      </c>
    </row>
    <row r="142" spans="1:7" x14ac:dyDescent="0.35">
      <c r="A142" s="77" t="str">
        <f t="shared" si="11"/>
        <v/>
      </c>
      <c r="B142" s="69" t="str">
        <f t="shared" si="12"/>
        <v/>
      </c>
      <c r="C142" s="67" t="str">
        <f t="shared" si="13"/>
        <v/>
      </c>
      <c r="D142" s="78" t="str">
        <f t="shared" si="7"/>
        <v/>
      </c>
      <c r="E142" s="78" t="str">
        <f t="shared" si="8"/>
        <v/>
      </c>
      <c r="F142" s="78" t="str">
        <f t="shared" si="9"/>
        <v/>
      </c>
      <c r="G142" s="67" t="str">
        <f t="shared" si="10"/>
        <v/>
      </c>
    </row>
    <row r="143" spans="1:7" x14ac:dyDescent="0.35">
      <c r="A143" s="77" t="str">
        <f t="shared" si="11"/>
        <v/>
      </c>
      <c r="B143" s="69" t="str">
        <f t="shared" si="12"/>
        <v/>
      </c>
      <c r="C143" s="67" t="str">
        <f t="shared" si="13"/>
        <v/>
      </c>
      <c r="D143" s="78" t="str">
        <f t="shared" ref="D143" si="14">IF(B143="","",IPMT($E$11/12,B143,$E$7,-$E$8,$E$9,0))</f>
        <v/>
      </c>
      <c r="E143" s="78" t="str">
        <f t="shared" ref="E143" si="15">IF(B143="","",PPMT($E$11/12,B143,$E$7,-$E$8,$E$9,0))</f>
        <v/>
      </c>
      <c r="F143" s="78" t="str">
        <f t="shared" ref="F143" si="16">IF(B143="","",SUM(D143:E143))</f>
        <v/>
      </c>
      <c r="G143" s="67" t="str">
        <f t="shared" ref="G143" si="17">IF(B143="","",SUM(C143)-SUM(E143))</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C4AC8-FD4E-426F-AE00-70D04F14EA71}">
  <dimension ref="A1:P143"/>
  <sheetViews>
    <sheetView workbookViewId="0">
      <selection activeCell="B4" sqref="B4"/>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92"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2"/>
      <c r="B1" s="62"/>
      <c r="C1" s="62"/>
      <c r="D1" s="62"/>
      <c r="E1" s="62"/>
      <c r="F1" s="62"/>
      <c r="G1" s="121"/>
    </row>
    <row r="2" spans="1:16" x14ac:dyDescent="0.35">
      <c r="A2" s="62"/>
      <c r="B2" s="62"/>
      <c r="C2" s="62"/>
      <c r="D2" s="62"/>
      <c r="E2" s="62"/>
      <c r="F2" s="64"/>
      <c r="G2" s="122"/>
    </row>
    <row r="3" spans="1:16" x14ac:dyDescent="0.35">
      <c r="A3" s="62"/>
      <c r="B3" s="62"/>
      <c r="C3" s="62"/>
      <c r="D3" s="62"/>
      <c r="E3" s="62"/>
      <c r="F3" s="64"/>
      <c r="G3" s="122"/>
    </row>
    <row r="4" spans="1:16" ht="21" customHeight="1" x14ac:dyDescent="0.5">
      <c r="A4" s="62"/>
      <c r="B4" s="123" t="s">
        <v>66</v>
      </c>
      <c r="C4" s="62"/>
      <c r="D4" s="62"/>
      <c r="E4" s="66"/>
      <c r="F4" s="67"/>
      <c r="G4" s="124"/>
      <c r="K4" s="92"/>
      <c r="L4" s="91"/>
    </row>
    <row r="5" spans="1:16" x14ac:dyDescent="0.35">
      <c r="A5" s="62"/>
      <c r="B5" s="62"/>
      <c r="C5" s="62"/>
      <c r="D5" s="62"/>
      <c r="E5" s="62"/>
      <c r="F5" s="67"/>
      <c r="G5" s="125"/>
      <c r="K5" s="90"/>
      <c r="L5" s="91"/>
    </row>
    <row r="6" spans="1:16" x14ac:dyDescent="0.35">
      <c r="A6" s="62"/>
      <c r="B6" s="126" t="s">
        <v>47</v>
      </c>
      <c r="C6" s="127"/>
      <c r="D6" s="128"/>
      <c r="E6" s="129">
        <v>45658</v>
      </c>
      <c r="F6" s="68"/>
      <c r="G6" s="125"/>
      <c r="K6" s="79"/>
      <c r="L6" s="79"/>
    </row>
    <row r="7" spans="1:16" x14ac:dyDescent="0.35">
      <c r="A7" s="62"/>
      <c r="B7" s="130" t="s">
        <v>49</v>
      </c>
      <c r="C7" s="69"/>
      <c r="E7" s="71">
        <f>IF(E8&lt;=2000, 12, IF(E8&lt;=5000, 24, IF(E8&lt;=15000, 36, IF(E8&lt;=25000, 48, 60))))</f>
        <v>12</v>
      </c>
      <c r="F7" s="72" t="s">
        <v>50</v>
      </c>
      <c r="G7" s="125"/>
      <c r="J7" s="131"/>
      <c r="K7" s="81"/>
      <c r="L7" s="81"/>
    </row>
    <row r="8" spans="1:16" x14ac:dyDescent="0.35">
      <c r="A8" s="62"/>
      <c r="B8" s="130" t="s">
        <v>57</v>
      </c>
      <c r="C8" s="69"/>
      <c r="D8" s="132">
        <f>E6-1</f>
        <v>45657</v>
      </c>
      <c r="E8" s="143">
        <v>800</v>
      </c>
      <c r="F8" s="72" t="s">
        <v>53</v>
      </c>
      <c r="G8" s="125"/>
      <c r="J8" s="131"/>
      <c r="K8" s="81"/>
      <c r="L8" s="81"/>
    </row>
    <row r="9" spans="1:16" x14ac:dyDescent="0.35">
      <c r="A9" s="62"/>
      <c r="B9" s="130" t="s">
        <v>58</v>
      </c>
      <c r="C9" s="69"/>
      <c r="D9" s="132">
        <f>EOMONTH(D8,E7)</f>
        <v>46022</v>
      </c>
      <c r="E9" s="133">
        <v>0</v>
      </c>
      <c r="F9" s="72" t="s">
        <v>53</v>
      </c>
      <c r="G9" s="125"/>
      <c r="J9" s="131"/>
      <c r="K9" s="81"/>
      <c r="L9" s="81"/>
    </row>
    <row r="10" spans="1:16" x14ac:dyDescent="0.35">
      <c r="A10" s="62"/>
      <c r="B10" s="130" t="s">
        <v>56</v>
      </c>
      <c r="C10" s="69"/>
      <c r="E10" s="134">
        <v>1</v>
      </c>
      <c r="F10" s="72"/>
      <c r="G10" s="125"/>
      <c r="J10" s="131"/>
      <c r="K10" s="82"/>
      <c r="L10" s="82"/>
    </row>
    <row r="11" spans="1:16" x14ac:dyDescent="0.35">
      <c r="A11" s="62"/>
      <c r="B11" s="135" t="s">
        <v>67</v>
      </c>
      <c r="C11" s="136"/>
      <c r="D11" s="137"/>
      <c r="E11" s="138">
        <v>5.8999999999999997E-2</v>
      </c>
      <c r="F11" s="73"/>
      <c r="G11" s="139"/>
      <c r="K11" s="81"/>
      <c r="L11" s="81"/>
      <c r="M11" s="82"/>
      <c r="P11" s="140"/>
    </row>
    <row r="12" spans="1:16" x14ac:dyDescent="0.35">
      <c r="A12" s="62"/>
      <c r="B12" s="71"/>
      <c r="C12" s="69"/>
      <c r="E12" s="75"/>
      <c r="F12" s="71"/>
      <c r="G12" s="139"/>
      <c r="K12" s="81"/>
      <c r="L12" s="81"/>
      <c r="M12" s="82"/>
    </row>
    <row r="13" spans="1:16" x14ac:dyDescent="0.35">
      <c r="G13" s="91"/>
      <c r="L13" s="81"/>
      <c r="M13" s="82"/>
    </row>
    <row r="14" spans="1:16" ht="15.75" customHeight="1" thickBot="1" x14ac:dyDescent="0.4">
      <c r="A14" s="76" t="s">
        <v>59</v>
      </c>
      <c r="B14" s="76" t="s">
        <v>60</v>
      </c>
      <c r="C14" s="76" t="s">
        <v>61</v>
      </c>
      <c r="D14" s="76" t="s">
        <v>62</v>
      </c>
      <c r="E14" s="76" t="s">
        <v>63</v>
      </c>
      <c r="F14" s="76" t="s">
        <v>64</v>
      </c>
      <c r="G14" s="141" t="s">
        <v>65</v>
      </c>
      <c r="K14" s="81"/>
      <c r="L14" s="81"/>
      <c r="M14" s="82"/>
    </row>
    <row r="15" spans="1:16" x14ac:dyDescent="0.35">
      <c r="A15" s="77">
        <f>IF(B15="","",E6)</f>
        <v>45658</v>
      </c>
      <c r="B15" s="69">
        <f>IF(E7&gt;0,1,"")</f>
        <v>1</v>
      </c>
      <c r="C15" s="67">
        <f>IF(B15="","",E8)</f>
        <v>800</v>
      </c>
      <c r="D15" s="78">
        <f t="shared" ref="D15:D78" si="0">IF(B15="","",IPMT($E$11/12,B15,$E$7,-$E$8,$E$9,0))</f>
        <v>3.9333333333333331</v>
      </c>
      <c r="E15" s="78">
        <f t="shared" ref="E15:E78" si="1">IF(B15="","",PPMT($E$11/12,B15,$E$7,-$E$8,$E$9,0))</f>
        <v>64.883045309226716</v>
      </c>
      <c r="F15" s="78">
        <f t="shared" ref="F15:F78" si="2">IF(B15="","",SUM(D15:E15))</f>
        <v>68.816378642560053</v>
      </c>
      <c r="G15" s="67">
        <f t="shared" ref="G15:G78" si="3">IF(B15="","",SUM(C15)-SUM(E15))</f>
        <v>735.11695469077324</v>
      </c>
      <c r="K15" s="81"/>
      <c r="L15" s="81"/>
      <c r="M15" s="82"/>
    </row>
    <row r="16" spans="1:16" x14ac:dyDescent="0.35">
      <c r="A16" s="77">
        <f t="shared" ref="A16:A79" si="4">IF(B16="","",EDATE(A15,1))</f>
        <v>45689</v>
      </c>
      <c r="B16" s="69">
        <f t="shared" ref="B16:B79" si="5">IF(B15="","",IF(SUM(B15)+1&lt;=$E$7,SUM(B15)+1,""))</f>
        <v>2</v>
      </c>
      <c r="C16" s="67">
        <f t="shared" ref="C16:C79" si="6">IF(B16="","",G15)</f>
        <v>735.11695469077324</v>
      </c>
      <c r="D16" s="78">
        <f t="shared" si="0"/>
        <v>3.6143250272296354</v>
      </c>
      <c r="E16" s="78">
        <f t="shared" si="1"/>
        <v>65.202053615330414</v>
      </c>
      <c r="F16" s="78">
        <f t="shared" si="2"/>
        <v>68.816378642560053</v>
      </c>
      <c r="G16" s="67">
        <f t="shared" si="3"/>
        <v>669.9149010754428</v>
      </c>
      <c r="K16" s="81"/>
      <c r="L16" s="81"/>
      <c r="M16" s="82"/>
    </row>
    <row r="17" spans="1:13" x14ac:dyDescent="0.35">
      <c r="A17" s="77">
        <f t="shared" si="4"/>
        <v>45717</v>
      </c>
      <c r="B17" s="69">
        <f t="shared" si="5"/>
        <v>3</v>
      </c>
      <c r="C17" s="67">
        <f t="shared" si="6"/>
        <v>669.9149010754428</v>
      </c>
      <c r="D17" s="78">
        <f t="shared" si="0"/>
        <v>3.2937482636209268</v>
      </c>
      <c r="E17" s="78">
        <f t="shared" si="1"/>
        <v>65.522630378939112</v>
      </c>
      <c r="F17" s="78">
        <f t="shared" si="2"/>
        <v>68.816378642560039</v>
      </c>
      <c r="G17" s="67">
        <f t="shared" si="3"/>
        <v>604.39227069650372</v>
      </c>
      <c r="K17" s="81"/>
      <c r="L17" s="81"/>
      <c r="M17" s="82"/>
    </row>
    <row r="18" spans="1:13" x14ac:dyDescent="0.35">
      <c r="A18" s="77">
        <f t="shared" si="4"/>
        <v>45748</v>
      </c>
      <c r="B18" s="69">
        <f t="shared" si="5"/>
        <v>4</v>
      </c>
      <c r="C18" s="67">
        <f t="shared" si="6"/>
        <v>604.39227069650372</v>
      </c>
      <c r="D18" s="78">
        <f t="shared" si="0"/>
        <v>2.9715953309244765</v>
      </c>
      <c r="E18" s="78">
        <f t="shared" si="1"/>
        <v>65.844783311635567</v>
      </c>
      <c r="F18" s="78">
        <f t="shared" si="2"/>
        <v>68.816378642560039</v>
      </c>
      <c r="G18" s="67">
        <f t="shared" si="3"/>
        <v>538.54748738486819</v>
      </c>
      <c r="K18" s="81"/>
      <c r="L18" s="81"/>
      <c r="M18" s="82"/>
    </row>
    <row r="19" spans="1:13" x14ac:dyDescent="0.35">
      <c r="A19" s="77">
        <f t="shared" si="4"/>
        <v>45778</v>
      </c>
      <c r="B19" s="69">
        <f t="shared" si="5"/>
        <v>5</v>
      </c>
      <c r="C19" s="67">
        <f t="shared" si="6"/>
        <v>538.54748738486819</v>
      </c>
      <c r="D19" s="78">
        <f t="shared" si="0"/>
        <v>2.6478584796422688</v>
      </c>
      <c r="E19" s="78">
        <f t="shared" si="1"/>
        <v>66.168520162917773</v>
      </c>
      <c r="F19" s="78">
        <f t="shared" si="2"/>
        <v>68.816378642560039</v>
      </c>
      <c r="G19" s="67">
        <f t="shared" si="3"/>
        <v>472.3789672219504</v>
      </c>
      <c r="K19" s="81"/>
      <c r="L19" s="81"/>
      <c r="M19" s="82"/>
    </row>
    <row r="20" spans="1:13" x14ac:dyDescent="0.35">
      <c r="A20" s="77">
        <f t="shared" si="4"/>
        <v>45809</v>
      </c>
      <c r="B20" s="69">
        <f t="shared" si="5"/>
        <v>6</v>
      </c>
      <c r="C20" s="67">
        <f t="shared" si="6"/>
        <v>472.3789672219504</v>
      </c>
      <c r="D20" s="78">
        <f t="shared" si="0"/>
        <v>2.3225299221745894</v>
      </c>
      <c r="E20" s="78">
        <f t="shared" si="1"/>
        <v>66.493848720385458</v>
      </c>
      <c r="F20" s="78">
        <f t="shared" si="2"/>
        <v>68.816378642560053</v>
      </c>
      <c r="G20" s="67">
        <f t="shared" si="3"/>
        <v>405.88511850156493</v>
      </c>
      <c r="K20" s="81"/>
      <c r="L20" s="81"/>
      <c r="M20" s="82"/>
    </row>
    <row r="21" spans="1:13" x14ac:dyDescent="0.35">
      <c r="A21" s="77">
        <f t="shared" si="4"/>
        <v>45839</v>
      </c>
      <c r="B21" s="69">
        <f t="shared" si="5"/>
        <v>7</v>
      </c>
      <c r="C21" s="67">
        <f t="shared" si="6"/>
        <v>405.88511850156493</v>
      </c>
      <c r="D21" s="78">
        <f t="shared" si="0"/>
        <v>1.9956018326326947</v>
      </c>
      <c r="E21" s="78">
        <f t="shared" si="1"/>
        <v>66.820776809927352</v>
      </c>
      <c r="F21" s="78">
        <f t="shared" si="2"/>
        <v>68.816378642560053</v>
      </c>
      <c r="G21" s="67">
        <f t="shared" si="3"/>
        <v>339.06434169163759</v>
      </c>
      <c r="K21" s="81"/>
      <c r="L21" s="81"/>
      <c r="M21" s="82"/>
    </row>
    <row r="22" spans="1:13" x14ac:dyDescent="0.35">
      <c r="A22" s="77">
        <f t="shared" si="4"/>
        <v>45870</v>
      </c>
      <c r="B22" s="69">
        <f t="shared" si="5"/>
        <v>8</v>
      </c>
      <c r="C22" s="67">
        <f t="shared" si="6"/>
        <v>339.06434169163759</v>
      </c>
      <c r="D22" s="78">
        <f t="shared" si="0"/>
        <v>1.6670663466505518</v>
      </c>
      <c r="E22" s="78">
        <f t="shared" si="1"/>
        <v>67.149312295909496</v>
      </c>
      <c r="F22" s="78">
        <f t="shared" si="2"/>
        <v>68.816378642560053</v>
      </c>
      <c r="G22" s="67">
        <f t="shared" si="3"/>
        <v>271.91502939572808</v>
      </c>
      <c r="K22" s="81"/>
      <c r="L22" s="81"/>
      <c r="M22" s="82"/>
    </row>
    <row r="23" spans="1:13" x14ac:dyDescent="0.35">
      <c r="A23" s="77">
        <f t="shared" si="4"/>
        <v>45901</v>
      </c>
      <c r="B23" s="69">
        <f t="shared" si="5"/>
        <v>9</v>
      </c>
      <c r="C23" s="67">
        <f t="shared" si="6"/>
        <v>271.91502939572808</v>
      </c>
      <c r="D23" s="78">
        <f t="shared" si="0"/>
        <v>1.3369155611956633</v>
      </c>
      <c r="E23" s="78">
        <f t="shared" si="1"/>
        <v>67.479463081364372</v>
      </c>
      <c r="F23" s="78">
        <f t="shared" si="2"/>
        <v>68.816378642560039</v>
      </c>
      <c r="G23" s="67">
        <f t="shared" si="3"/>
        <v>204.43556631436371</v>
      </c>
      <c r="K23" s="81"/>
      <c r="L23" s="81"/>
      <c r="M23" s="82"/>
    </row>
    <row r="24" spans="1:13" x14ac:dyDescent="0.35">
      <c r="A24" s="77">
        <f t="shared" si="4"/>
        <v>45931</v>
      </c>
      <c r="B24" s="69">
        <f t="shared" si="5"/>
        <v>10</v>
      </c>
      <c r="C24" s="67">
        <f t="shared" si="6"/>
        <v>204.43556631436371</v>
      </c>
      <c r="D24" s="78">
        <f t="shared" si="0"/>
        <v>1.0051415343789551</v>
      </c>
      <c r="E24" s="78">
        <f t="shared" si="1"/>
        <v>67.811237108181075</v>
      </c>
      <c r="F24" s="78">
        <f t="shared" si="2"/>
        <v>68.816378642560025</v>
      </c>
      <c r="G24" s="67">
        <f t="shared" si="3"/>
        <v>136.62432920618264</v>
      </c>
      <c r="K24" s="81"/>
      <c r="L24" s="81"/>
      <c r="M24" s="82"/>
    </row>
    <row r="25" spans="1:13" x14ac:dyDescent="0.35">
      <c r="A25" s="77">
        <f t="shared" si="4"/>
        <v>45962</v>
      </c>
      <c r="B25" s="69">
        <f t="shared" si="5"/>
        <v>11</v>
      </c>
      <c r="C25" s="67">
        <f t="shared" si="6"/>
        <v>136.62432920618264</v>
      </c>
      <c r="D25" s="78">
        <f t="shared" si="0"/>
        <v>0.67173628526373141</v>
      </c>
      <c r="E25" s="78">
        <f t="shared" si="1"/>
        <v>68.144642357296306</v>
      </c>
      <c r="F25" s="78">
        <f t="shared" si="2"/>
        <v>68.816378642560039</v>
      </c>
      <c r="G25" s="67">
        <f t="shared" si="3"/>
        <v>68.479686848886331</v>
      </c>
    </row>
    <row r="26" spans="1:13" x14ac:dyDescent="0.35">
      <c r="A26" s="77">
        <f t="shared" si="4"/>
        <v>45992</v>
      </c>
      <c r="B26" s="69">
        <f t="shared" si="5"/>
        <v>12</v>
      </c>
      <c r="C26" s="67">
        <f t="shared" si="6"/>
        <v>68.479686848886331</v>
      </c>
      <c r="D26" s="78">
        <f t="shared" si="0"/>
        <v>0.33669179367369118</v>
      </c>
      <c r="E26" s="78">
        <f t="shared" si="1"/>
        <v>68.479686848886345</v>
      </c>
      <c r="F26" s="78">
        <f t="shared" si="2"/>
        <v>68.816378642560039</v>
      </c>
      <c r="G26" s="67">
        <f t="shared" si="3"/>
        <v>-1.4210854715202004E-14</v>
      </c>
    </row>
    <row r="27" spans="1:13" x14ac:dyDescent="0.35">
      <c r="A27" s="77" t="str">
        <f t="shared" si="4"/>
        <v/>
      </c>
      <c r="B27" s="69" t="str">
        <f t="shared" si="5"/>
        <v/>
      </c>
      <c r="C27" s="67" t="str">
        <f t="shared" si="6"/>
        <v/>
      </c>
      <c r="D27" s="78" t="str">
        <f t="shared" si="0"/>
        <v/>
      </c>
      <c r="E27" s="78" t="str">
        <f t="shared" si="1"/>
        <v/>
      </c>
      <c r="F27" s="78" t="str">
        <f t="shared" si="2"/>
        <v/>
      </c>
      <c r="G27" s="67" t="str">
        <f t="shared" si="3"/>
        <v/>
      </c>
    </row>
    <row r="28" spans="1:13" x14ac:dyDescent="0.35">
      <c r="A28" s="77" t="str">
        <f t="shared" si="4"/>
        <v/>
      </c>
      <c r="B28" s="69" t="str">
        <f t="shared" si="5"/>
        <v/>
      </c>
      <c r="C28" s="67" t="str">
        <f t="shared" si="6"/>
        <v/>
      </c>
      <c r="D28" s="78" t="str">
        <f t="shared" si="0"/>
        <v/>
      </c>
      <c r="E28" s="78" t="str">
        <f t="shared" si="1"/>
        <v/>
      </c>
      <c r="F28" s="78" t="str">
        <f t="shared" si="2"/>
        <v/>
      </c>
      <c r="G28" s="67" t="str">
        <f t="shared" si="3"/>
        <v/>
      </c>
    </row>
    <row r="29" spans="1:13" x14ac:dyDescent="0.35">
      <c r="A29" s="77" t="str">
        <f t="shared" si="4"/>
        <v/>
      </c>
      <c r="B29" s="69" t="str">
        <f t="shared" si="5"/>
        <v/>
      </c>
      <c r="C29" s="67" t="str">
        <f t="shared" si="6"/>
        <v/>
      </c>
      <c r="D29" s="78" t="str">
        <f t="shared" si="0"/>
        <v/>
      </c>
      <c r="E29" s="78" t="str">
        <f t="shared" si="1"/>
        <v/>
      </c>
      <c r="F29" s="78" t="str">
        <f t="shared" si="2"/>
        <v/>
      </c>
      <c r="G29" s="67" t="str">
        <f t="shared" si="3"/>
        <v/>
      </c>
    </row>
    <row r="30" spans="1:13" x14ac:dyDescent="0.35">
      <c r="A30" s="77" t="str">
        <f t="shared" si="4"/>
        <v/>
      </c>
      <c r="B30" s="69" t="str">
        <f t="shared" si="5"/>
        <v/>
      </c>
      <c r="C30" s="67" t="str">
        <f t="shared" si="6"/>
        <v/>
      </c>
      <c r="D30" s="78" t="str">
        <f t="shared" si="0"/>
        <v/>
      </c>
      <c r="E30" s="78" t="str">
        <f t="shared" si="1"/>
        <v/>
      </c>
      <c r="F30" s="78" t="str">
        <f t="shared" si="2"/>
        <v/>
      </c>
      <c r="G30" s="67" t="str">
        <f t="shared" si="3"/>
        <v/>
      </c>
    </row>
    <row r="31" spans="1:13" x14ac:dyDescent="0.35">
      <c r="A31" s="77" t="str">
        <f t="shared" si="4"/>
        <v/>
      </c>
      <c r="B31" s="69" t="str">
        <f t="shared" si="5"/>
        <v/>
      </c>
      <c r="C31" s="67" t="str">
        <f t="shared" si="6"/>
        <v/>
      </c>
      <c r="D31" s="78" t="str">
        <f t="shared" si="0"/>
        <v/>
      </c>
      <c r="E31" s="78" t="str">
        <f t="shared" si="1"/>
        <v/>
      </c>
      <c r="F31" s="78" t="str">
        <f t="shared" si="2"/>
        <v/>
      </c>
      <c r="G31" s="67" t="str">
        <f t="shared" si="3"/>
        <v/>
      </c>
    </row>
    <row r="32" spans="1:13" x14ac:dyDescent="0.35">
      <c r="A32" s="77" t="str">
        <f t="shared" si="4"/>
        <v/>
      </c>
      <c r="B32" s="69" t="str">
        <f t="shared" si="5"/>
        <v/>
      </c>
      <c r="C32" s="67" t="str">
        <f t="shared" si="6"/>
        <v/>
      </c>
      <c r="D32" s="78" t="str">
        <f t="shared" si="0"/>
        <v/>
      </c>
      <c r="E32" s="78" t="str">
        <f t="shared" si="1"/>
        <v/>
      </c>
      <c r="F32" s="78" t="str">
        <f t="shared" si="2"/>
        <v/>
      </c>
      <c r="G32" s="67" t="str">
        <f t="shared" si="3"/>
        <v/>
      </c>
    </row>
    <row r="33" spans="1:7" x14ac:dyDescent="0.35">
      <c r="A33" s="77" t="str">
        <f t="shared" si="4"/>
        <v/>
      </c>
      <c r="B33" s="69" t="str">
        <f t="shared" si="5"/>
        <v/>
      </c>
      <c r="C33" s="67" t="str">
        <f t="shared" si="6"/>
        <v/>
      </c>
      <c r="D33" s="78" t="str">
        <f t="shared" si="0"/>
        <v/>
      </c>
      <c r="E33" s="78" t="str">
        <f t="shared" si="1"/>
        <v/>
      </c>
      <c r="F33" s="78" t="str">
        <f t="shared" si="2"/>
        <v/>
      </c>
      <c r="G33" s="67" t="str">
        <f t="shared" si="3"/>
        <v/>
      </c>
    </row>
    <row r="34" spans="1:7" x14ac:dyDescent="0.35">
      <c r="A34" s="77" t="str">
        <f t="shared" si="4"/>
        <v/>
      </c>
      <c r="B34" s="69" t="str">
        <f t="shared" si="5"/>
        <v/>
      </c>
      <c r="C34" s="67" t="str">
        <f t="shared" si="6"/>
        <v/>
      </c>
      <c r="D34" s="78" t="str">
        <f t="shared" si="0"/>
        <v/>
      </c>
      <c r="E34" s="78" t="str">
        <f t="shared" si="1"/>
        <v/>
      </c>
      <c r="F34" s="78" t="str">
        <f t="shared" si="2"/>
        <v/>
      </c>
      <c r="G34" s="67" t="str">
        <f t="shared" si="3"/>
        <v/>
      </c>
    </row>
    <row r="35" spans="1:7" x14ac:dyDescent="0.35">
      <c r="A35" s="77" t="str">
        <f t="shared" si="4"/>
        <v/>
      </c>
      <c r="B35" s="69" t="str">
        <f t="shared" si="5"/>
        <v/>
      </c>
      <c r="C35" s="67" t="str">
        <f t="shared" si="6"/>
        <v/>
      </c>
      <c r="D35" s="78" t="str">
        <f t="shared" si="0"/>
        <v/>
      </c>
      <c r="E35" s="78" t="str">
        <f t="shared" si="1"/>
        <v/>
      </c>
      <c r="F35" s="78" t="str">
        <f t="shared" si="2"/>
        <v/>
      </c>
      <c r="G35" s="67" t="str">
        <f t="shared" si="3"/>
        <v/>
      </c>
    </row>
    <row r="36" spans="1:7" x14ac:dyDescent="0.35">
      <c r="A36" s="77" t="str">
        <f t="shared" si="4"/>
        <v/>
      </c>
      <c r="B36" s="69" t="str">
        <f t="shared" si="5"/>
        <v/>
      </c>
      <c r="C36" s="67" t="str">
        <f t="shared" si="6"/>
        <v/>
      </c>
      <c r="D36" s="78" t="str">
        <f t="shared" si="0"/>
        <v/>
      </c>
      <c r="E36" s="78" t="str">
        <f t="shared" si="1"/>
        <v/>
      </c>
      <c r="F36" s="78" t="str">
        <f t="shared" si="2"/>
        <v/>
      </c>
      <c r="G36" s="67" t="str">
        <f t="shared" si="3"/>
        <v/>
      </c>
    </row>
    <row r="37" spans="1:7" x14ac:dyDescent="0.35">
      <c r="A37" s="77" t="str">
        <f t="shared" si="4"/>
        <v/>
      </c>
      <c r="B37" s="69" t="str">
        <f t="shared" si="5"/>
        <v/>
      </c>
      <c r="C37" s="67" t="str">
        <f t="shared" si="6"/>
        <v/>
      </c>
      <c r="D37" s="78" t="str">
        <f t="shared" si="0"/>
        <v/>
      </c>
      <c r="E37" s="78" t="str">
        <f t="shared" si="1"/>
        <v/>
      </c>
      <c r="F37" s="78" t="str">
        <f t="shared" si="2"/>
        <v/>
      </c>
      <c r="G37" s="67" t="str">
        <f t="shared" si="3"/>
        <v/>
      </c>
    </row>
    <row r="38" spans="1:7" x14ac:dyDescent="0.35">
      <c r="A38" s="77" t="str">
        <f t="shared" si="4"/>
        <v/>
      </c>
      <c r="B38" s="69" t="str">
        <f t="shared" si="5"/>
        <v/>
      </c>
      <c r="C38" s="67" t="str">
        <f t="shared" si="6"/>
        <v/>
      </c>
      <c r="D38" s="78" t="str">
        <f t="shared" si="0"/>
        <v/>
      </c>
      <c r="E38" s="78" t="str">
        <f t="shared" si="1"/>
        <v/>
      </c>
      <c r="F38" s="78" t="str">
        <f t="shared" si="2"/>
        <v/>
      </c>
      <c r="G38" s="67" t="str">
        <f t="shared" si="3"/>
        <v/>
      </c>
    </row>
    <row r="39" spans="1:7" x14ac:dyDescent="0.35">
      <c r="A39" s="77" t="str">
        <f t="shared" si="4"/>
        <v/>
      </c>
      <c r="B39" s="69" t="str">
        <f t="shared" si="5"/>
        <v/>
      </c>
      <c r="C39" s="67" t="str">
        <f t="shared" si="6"/>
        <v/>
      </c>
      <c r="D39" s="78" t="str">
        <f t="shared" si="0"/>
        <v/>
      </c>
      <c r="E39" s="78" t="str">
        <f t="shared" si="1"/>
        <v/>
      </c>
      <c r="F39" s="78" t="str">
        <f t="shared" si="2"/>
        <v/>
      </c>
      <c r="G39" s="67" t="str">
        <f t="shared" si="3"/>
        <v/>
      </c>
    </row>
    <row r="40" spans="1:7" x14ac:dyDescent="0.35">
      <c r="A40" s="77" t="str">
        <f t="shared" si="4"/>
        <v/>
      </c>
      <c r="B40" s="69" t="str">
        <f t="shared" si="5"/>
        <v/>
      </c>
      <c r="C40" s="67" t="str">
        <f t="shared" si="6"/>
        <v/>
      </c>
      <c r="D40" s="78" t="str">
        <f t="shared" si="0"/>
        <v/>
      </c>
      <c r="E40" s="78" t="str">
        <f t="shared" si="1"/>
        <v/>
      </c>
      <c r="F40" s="78" t="str">
        <f t="shared" si="2"/>
        <v/>
      </c>
      <c r="G40" s="67" t="str">
        <f t="shared" si="3"/>
        <v/>
      </c>
    </row>
    <row r="41" spans="1:7" x14ac:dyDescent="0.35">
      <c r="A41" s="77" t="str">
        <f t="shared" si="4"/>
        <v/>
      </c>
      <c r="B41" s="69" t="str">
        <f t="shared" si="5"/>
        <v/>
      </c>
      <c r="C41" s="67" t="str">
        <f t="shared" si="6"/>
        <v/>
      </c>
      <c r="D41" s="78" t="str">
        <f t="shared" si="0"/>
        <v/>
      </c>
      <c r="E41" s="78" t="str">
        <f t="shared" si="1"/>
        <v/>
      </c>
      <c r="F41" s="78" t="str">
        <f t="shared" si="2"/>
        <v/>
      </c>
      <c r="G41" s="67" t="str">
        <f t="shared" si="3"/>
        <v/>
      </c>
    </row>
    <row r="42" spans="1:7" x14ac:dyDescent="0.35">
      <c r="A42" s="77" t="str">
        <f t="shared" si="4"/>
        <v/>
      </c>
      <c r="B42" s="69" t="str">
        <f t="shared" si="5"/>
        <v/>
      </c>
      <c r="C42" s="67" t="str">
        <f t="shared" si="6"/>
        <v/>
      </c>
      <c r="D42" s="78" t="str">
        <f t="shared" si="0"/>
        <v/>
      </c>
      <c r="E42" s="78" t="str">
        <f t="shared" si="1"/>
        <v/>
      </c>
      <c r="F42" s="78" t="str">
        <f t="shared" si="2"/>
        <v/>
      </c>
      <c r="G42" s="67" t="str">
        <f t="shared" si="3"/>
        <v/>
      </c>
    </row>
    <row r="43" spans="1:7" x14ac:dyDescent="0.35">
      <c r="A43" s="77" t="str">
        <f t="shared" si="4"/>
        <v/>
      </c>
      <c r="B43" s="69" t="str">
        <f t="shared" si="5"/>
        <v/>
      </c>
      <c r="C43" s="67" t="str">
        <f t="shared" si="6"/>
        <v/>
      </c>
      <c r="D43" s="78" t="str">
        <f t="shared" si="0"/>
        <v/>
      </c>
      <c r="E43" s="78" t="str">
        <f t="shared" si="1"/>
        <v/>
      </c>
      <c r="F43" s="78" t="str">
        <f t="shared" si="2"/>
        <v/>
      </c>
      <c r="G43" s="67" t="str">
        <f t="shared" si="3"/>
        <v/>
      </c>
    </row>
    <row r="44" spans="1:7" x14ac:dyDescent="0.35">
      <c r="A44" s="77" t="str">
        <f t="shared" si="4"/>
        <v/>
      </c>
      <c r="B44" s="69" t="str">
        <f t="shared" si="5"/>
        <v/>
      </c>
      <c r="C44" s="67" t="str">
        <f t="shared" si="6"/>
        <v/>
      </c>
      <c r="D44" s="78" t="str">
        <f t="shared" si="0"/>
        <v/>
      </c>
      <c r="E44" s="78" t="str">
        <f t="shared" si="1"/>
        <v/>
      </c>
      <c r="F44" s="78" t="str">
        <f t="shared" si="2"/>
        <v/>
      </c>
      <c r="G44" s="67" t="str">
        <f t="shared" si="3"/>
        <v/>
      </c>
    </row>
    <row r="45" spans="1:7" x14ac:dyDescent="0.35">
      <c r="A45" s="77" t="str">
        <f t="shared" si="4"/>
        <v/>
      </c>
      <c r="B45" s="69" t="str">
        <f t="shared" si="5"/>
        <v/>
      </c>
      <c r="C45" s="67" t="str">
        <f t="shared" si="6"/>
        <v/>
      </c>
      <c r="D45" s="78" t="str">
        <f t="shared" si="0"/>
        <v/>
      </c>
      <c r="E45" s="78" t="str">
        <f t="shared" si="1"/>
        <v/>
      </c>
      <c r="F45" s="78" t="str">
        <f t="shared" si="2"/>
        <v/>
      </c>
      <c r="G45" s="67" t="str">
        <f t="shared" si="3"/>
        <v/>
      </c>
    </row>
    <row r="46" spans="1:7" x14ac:dyDescent="0.35">
      <c r="A46" s="77" t="str">
        <f t="shared" si="4"/>
        <v/>
      </c>
      <c r="B46" s="69" t="str">
        <f t="shared" si="5"/>
        <v/>
      </c>
      <c r="C46" s="67" t="str">
        <f t="shared" si="6"/>
        <v/>
      </c>
      <c r="D46" s="78" t="str">
        <f t="shared" si="0"/>
        <v/>
      </c>
      <c r="E46" s="78" t="str">
        <f t="shared" si="1"/>
        <v/>
      </c>
      <c r="F46" s="78" t="str">
        <f t="shared" si="2"/>
        <v/>
      </c>
      <c r="G46" s="67" t="str">
        <f t="shared" si="3"/>
        <v/>
      </c>
    </row>
    <row r="47" spans="1:7" x14ac:dyDescent="0.35">
      <c r="A47" s="77" t="str">
        <f t="shared" si="4"/>
        <v/>
      </c>
      <c r="B47" s="69" t="str">
        <f t="shared" si="5"/>
        <v/>
      </c>
      <c r="C47" s="67" t="str">
        <f t="shared" si="6"/>
        <v/>
      </c>
      <c r="D47" s="78" t="str">
        <f t="shared" si="0"/>
        <v/>
      </c>
      <c r="E47" s="78" t="str">
        <f t="shared" si="1"/>
        <v/>
      </c>
      <c r="F47" s="78" t="str">
        <f t="shared" si="2"/>
        <v/>
      </c>
      <c r="G47" s="67" t="str">
        <f t="shared" si="3"/>
        <v/>
      </c>
    </row>
    <row r="48" spans="1:7" x14ac:dyDescent="0.35">
      <c r="A48" s="77" t="str">
        <f t="shared" si="4"/>
        <v/>
      </c>
      <c r="B48" s="69" t="str">
        <f t="shared" si="5"/>
        <v/>
      </c>
      <c r="C48" s="67" t="str">
        <f t="shared" si="6"/>
        <v/>
      </c>
      <c r="D48" s="78" t="str">
        <f t="shared" si="0"/>
        <v/>
      </c>
      <c r="E48" s="78" t="str">
        <f t="shared" si="1"/>
        <v/>
      </c>
      <c r="F48" s="78" t="str">
        <f t="shared" si="2"/>
        <v/>
      </c>
      <c r="G48" s="67" t="str">
        <f t="shared" si="3"/>
        <v/>
      </c>
    </row>
    <row r="49" spans="1:7" x14ac:dyDescent="0.35">
      <c r="A49" s="77" t="str">
        <f t="shared" si="4"/>
        <v/>
      </c>
      <c r="B49" s="69" t="str">
        <f t="shared" si="5"/>
        <v/>
      </c>
      <c r="C49" s="67" t="str">
        <f t="shared" si="6"/>
        <v/>
      </c>
      <c r="D49" s="78" t="str">
        <f t="shared" si="0"/>
        <v/>
      </c>
      <c r="E49" s="78" t="str">
        <f t="shared" si="1"/>
        <v/>
      </c>
      <c r="F49" s="78" t="str">
        <f t="shared" si="2"/>
        <v/>
      </c>
      <c r="G49" s="67" t="str">
        <f t="shared" si="3"/>
        <v/>
      </c>
    </row>
    <row r="50" spans="1:7" x14ac:dyDescent="0.35">
      <c r="A50" s="77" t="str">
        <f t="shared" si="4"/>
        <v/>
      </c>
      <c r="B50" s="69" t="str">
        <f t="shared" si="5"/>
        <v/>
      </c>
      <c r="C50" s="67" t="str">
        <f t="shared" si="6"/>
        <v/>
      </c>
      <c r="D50" s="78" t="str">
        <f t="shared" si="0"/>
        <v/>
      </c>
      <c r="E50" s="78" t="str">
        <f t="shared" si="1"/>
        <v/>
      </c>
      <c r="F50" s="78" t="str">
        <f t="shared" si="2"/>
        <v/>
      </c>
      <c r="G50" s="67" t="str">
        <f t="shared" si="3"/>
        <v/>
      </c>
    </row>
    <row r="51" spans="1:7" x14ac:dyDescent="0.35">
      <c r="A51" s="77" t="str">
        <f t="shared" si="4"/>
        <v/>
      </c>
      <c r="B51" s="69" t="str">
        <f t="shared" si="5"/>
        <v/>
      </c>
      <c r="C51" s="67" t="str">
        <f t="shared" si="6"/>
        <v/>
      </c>
      <c r="D51" s="78" t="str">
        <f t="shared" si="0"/>
        <v/>
      </c>
      <c r="E51" s="78" t="str">
        <f t="shared" si="1"/>
        <v/>
      </c>
      <c r="F51" s="78" t="str">
        <f t="shared" si="2"/>
        <v/>
      </c>
      <c r="G51" s="67" t="str">
        <f t="shared" si="3"/>
        <v/>
      </c>
    </row>
    <row r="52" spans="1:7" x14ac:dyDescent="0.35">
      <c r="A52" s="77" t="str">
        <f t="shared" si="4"/>
        <v/>
      </c>
      <c r="B52" s="69" t="str">
        <f t="shared" si="5"/>
        <v/>
      </c>
      <c r="C52" s="67" t="str">
        <f t="shared" si="6"/>
        <v/>
      </c>
      <c r="D52" s="78" t="str">
        <f t="shared" si="0"/>
        <v/>
      </c>
      <c r="E52" s="78" t="str">
        <f t="shared" si="1"/>
        <v/>
      </c>
      <c r="F52" s="78" t="str">
        <f t="shared" si="2"/>
        <v/>
      </c>
      <c r="G52" s="67" t="str">
        <f t="shared" si="3"/>
        <v/>
      </c>
    </row>
    <row r="53" spans="1:7" x14ac:dyDescent="0.35">
      <c r="A53" s="77" t="str">
        <f t="shared" si="4"/>
        <v/>
      </c>
      <c r="B53" s="69" t="str">
        <f t="shared" si="5"/>
        <v/>
      </c>
      <c r="C53" s="67" t="str">
        <f t="shared" si="6"/>
        <v/>
      </c>
      <c r="D53" s="78" t="str">
        <f t="shared" si="0"/>
        <v/>
      </c>
      <c r="E53" s="78" t="str">
        <f t="shared" si="1"/>
        <v/>
      </c>
      <c r="F53" s="78" t="str">
        <f t="shared" si="2"/>
        <v/>
      </c>
      <c r="G53" s="67" t="str">
        <f t="shared" si="3"/>
        <v/>
      </c>
    </row>
    <row r="54" spans="1:7" x14ac:dyDescent="0.35">
      <c r="A54" s="77" t="str">
        <f t="shared" si="4"/>
        <v/>
      </c>
      <c r="B54" s="69" t="str">
        <f t="shared" si="5"/>
        <v/>
      </c>
      <c r="C54" s="67" t="str">
        <f t="shared" si="6"/>
        <v/>
      </c>
      <c r="D54" s="78" t="str">
        <f t="shared" si="0"/>
        <v/>
      </c>
      <c r="E54" s="78" t="str">
        <f t="shared" si="1"/>
        <v/>
      </c>
      <c r="F54" s="78" t="str">
        <f t="shared" si="2"/>
        <v/>
      </c>
      <c r="G54" s="67" t="str">
        <f t="shared" si="3"/>
        <v/>
      </c>
    </row>
    <row r="55" spans="1:7" x14ac:dyDescent="0.35">
      <c r="A55" s="77" t="str">
        <f t="shared" si="4"/>
        <v/>
      </c>
      <c r="B55" s="69" t="str">
        <f t="shared" si="5"/>
        <v/>
      </c>
      <c r="C55" s="67" t="str">
        <f t="shared" si="6"/>
        <v/>
      </c>
      <c r="D55" s="78" t="str">
        <f t="shared" si="0"/>
        <v/>
      </c>
      <c r="E55" s="78" t="str">
        <f t="shared" si="1"/>
        <v/>
      </c>
      <c r="F55" s="78" t="str">
        <f t="shared" si="2"/>
        <v/>
      </c>
      <c r="G55" s="67" t="str">
        <f t="shared" si="3"/>
        <v/>
      </c>
    </row>
    <row r="56" spans="1:7" x14ac:dyDescent="0.35">
      <c r="A56" s="77" t="str">
        <f t="shared" si="4"/>
        <v/>
      </c>
      <c r="B56" s="69" t="str">
        <f t="shared" si="5"/>
        <v/>
      </c>
      <c r="C56" s="67" t="str">
        <f t="shared" si="6"/>
        <v/>
      </c>
      <c r="D56" s="78" t="str">
        <f t="shared" si="0"/>
        <v/>
      </c>
      <c r="E56" s="78" t="str">
        <f t="shared" si="1"/>
        <v/>
      </c>
      <c r="F56" s="78" t="str">
        <f t="shared" si="2"/>
        <v/>
      </c>
      <c r="G56" s="67" t="str">
        <f t="shared" si="3"/>
        <v/>
      </c>
    </row>
    <row r="57" spans="1:7" x14ac:dyDescent="0.35">
      <c r="A57" s="77" t="str">
        <f t="shared" si="4"/>
        <v/>
      </c>
      <c r="B57" s="69" t="str">
        <f t="shared" si="5"/>
        <v/>
      </c>
      <c r="C57" s="67" t="str">
        <f t="shared" si="6"/>
        <v/>
      </c>
      <c r="D57" s="78" t="str">
        <f t="shared" si="0"/>
        <v/>
      </c>
      <c r="E57" s="78" t="str">
        <f t="shared" si="1"/>
        <v/>
      </c>
      <c r="F57" s="78" t="str">
        <f t="shared" si="2"/>
        <v/>
      </c>
      <c r="G57" s="67" t="str">
        <f t="shared" si="3"/>
        <v/>
      </c>
    </row>
    <row r="58" spans="1:7" x14ac:dyDescent="0.35">
      <c r="A58" s="77" t="str">
        <f t="shared" si="4"/>
        <v/>
      </c>
      <c r="B58" s="69" t="str">
        <f t="shared" si="5"/>
        <v/>
      </c>
      <c r="C58" s="67" t="str">
        <f t="shared" si="6"/>
        <v/>
      </c>
      <c r="D58" s="78" t="str">
        <f t="shared" si="0"/>
        <v/>
      </c>
      <c r="E58" s="78" t="str">
        <f t="shared" si="1"/>
        <v/>
      </c>
      <c r="F58" s="78" t="str">
        <f t="shared" si="2"/>
        <v/>
      </c>
      <c r="G58" s="67" t="str">
        <f t="shared" si="3"/>
        <v/>
      </c>
    </row>
    <row r="59" spans="1:7" x14ac:dyDescent="0.35">
      <c r="A59" s="77" t="str">
        <f t="shared" si="4"/>
        <v/>
      </c>
      <c r="B59" s="69" t="str">
        <f t="shared" si="5"/>
        <v/>
      </c>
      <c r="C59" s="67" t="str">
        <f t="shared" si="6"/>
        <v/>
      </c>
      <c r="D59" s="78" t="str">
        <f t="shared" si="0"/>
        <v/>
      </c>
      <c r="E59" s="78" t="str">
        <f t="shared" si="1"/>
        <v/>
      </c>
      <c r="F59" s="78" t="str">
        <f t="shared" si="2"/>
        <v/>
      </c>
      <c r="G59" s="67" t="str">
        <f t="shared" si="3"/>
        <v/>
      </c>
    </row>
    <row r="60" spans="1:7" x14ac:dyDescent="0.35">
      <c r="A60" s="77" t="str">
        <f t="shared" si="4"/>
        <v/>
      </c>
      <c r="B60" s="69" t="str">
        <f t="shared" si="5"/>
        <v/>
      </c>
      <c r="C60" s="67" t="str">
        <f t="shared" si="6"/>
        <v/>
      </c>
      <c r="D60" s="78" t="str">
        <f t="shared" si="0"/>
        <v/>
      </c>
      <c r="E60" s="78" t="str">
        <f t="shared" si="1"/>
        <v/>
      </c>
      <c r="F60" s="78" t="str">
        <f t="shared" si="2"/>
        <v/>
      </c>
      <c r="G60" s="67" t="str">
        <f t="shared" si="3"/>
        <v/>
      </c>
    </row>
    <row r="61" spans="1:7" x14ac:dyDescent="0.35">
      <c r="A61" s="77" t="str">
        <f t="shared" si="4"/>
        <v/>
      </c>
      <c r="B61" s="69" t="str">
        <f t="shared" si="5"/>
        <v/>
      </c>
      <c r="C61" s="67" t="str">
        <f t="shared" si="6"/>
        <v/>
      </c>
      <c r="D61" s="78" t="str">
        <f t="shared" si="0"/>
        <v/>
      </c>
      <c r="E61" s="78" t="str">
        <f t="shared" si="1"/>
        <v/>
      </c>
      <c r="F61" s="78" t="str">
        <f t="shared" si="2"/>
        <v/>
      </c>
      <c r="G61" s="67" t="str">
        <f t="shared" si="3"/>
        <v/>
      </c>
    </row>
    <row r="62" spans="1:7" x14ac:dyDescent="0.35">
      <c r="A62" s="77" t="str">
        <f t="shared" si="4"/>
        <v/>
      </c>
      <c r="B62" s="69" t="str">
        <f t="shared" si="5"/>
        <v/>
      </c>
      <c r="C62" s="67" t="str">
        <f t="shared" si="6"/>
        <v/>
      </c>
      <c r="D62" s="78" t="str">
        <f t="shared" si="0"/>
        <v/>
      </c>
      <c r="E62" s="78" t="str">
        <f t="shared" si="1"/>
        <v/>
      </c>
      <c r="F62" s="78" t="str">
        <f t="shared" si="2"/>
        <v/>
      </c>
      <c r="G62" s="67" t="str">
        <f t="shared" si="3"/>
        <v/>
      </c>
    </row>
    <row r="63" spans="1:7" x14ac:dyDescent="0.35">
      <c r="A63" s="77" t="str">
        <f t="shared" si="4"/>
        <v/>
      </c>
      <c r="B63" s="69" t="str">
        <f t="shared" si="5"/>
        <v/>
      </c>
      <c r="C63" s="67" t="str">
        <f t="shared" si="6"/>
        <v/>
      </c>
      <c r="D63" s="78" t="str">
        <f t="shared" si="0"/>
        <v/>
      </c>
      <c r="E63" s="78" t="str">
        <f t="shared" si="1"/>
        <v/>
      </c>
      <c r="F63" s="78" t="str">
        <f t="shared" si="2"/>
        <v/>
      </c>
      <c r="G63" s="67" t="str">
        <f t="shared" si="3"/>
        <v/>
      </c>
    </row>
    <row r="64" spans="1:7" x14ac:dyDescent="0.35">
      <c r="A64" s="77" t="str">
        <f t="shared" si="4"/>
        <v/>
      </c>
      <c r="B64" s="69" t="str">
        <f t="shared" si="5"/>
        <v/>
      </c>
      <c r="C64" s="67" t="str">
        <f t="shared" si="6"/>
        <v/>
      </c>
      <c r="D64" s="78" t="str">
        <f t="shared" si="0"/>
        <v/>
      </c>
      <c r="E64" s="78" t="str">
        <f t="shared" si="1"/>
        <v/>
      </c>
      <c r="F64" s="78" t="str">
        <f t="shared" si="2"/>
        <v/>
      </c>
      <c r="G64" s="67" t="str">
        <f t="shared" si="3"/>
        <v/>
      </c>
    </row>
    <row r="65" spans="1:7" x14ac:dyDescent="0.35">
      <c r="A65" s="77" t="str">
        <f t="shared" si="4"/>
        <v/>
      </c>
      <c r="B65" s="69" t="str">
        <f t="shared" si="5"/>
        <v/>
      </c>
      <c r="C65" s="67" t="str">
        <f t="shared" si="6"/>
        <v/>
      </c>
      <c r="D65" s="78" t="str">
        <f t="shared" si="0"/>
        <v/>
      </c>
      <c r="E65" s="78" t="str">
        <f t="shared" si="1"/>
        <v/>
      </c>
      <c r="F65" s="78" t="str">
        <f t="shared" si="2"/>
        <v/>
      </c>
      <c r="G65" s="67" t="str">
        <f t="shared" si="3"/>
        <v/>
      </c>
    </row>
    <row r="66" spans="1:7" x14ac:dyDescent="0.35">
      <c r="A66" s="77" t="str">
        <f t="shared" si="4"/>
        <v/>
      </c>
      <c r="B66" s="69" t="str">
        <f t="shared" si="5"/>
        <v/>
      </c>
      <c r="C66" s="67" t="str">
        <f t="shared" si="6"/>
        <v/>
      </c>
      <c r="D66" s="78" t="str">
        <f t="shared" si="0"/>
        <v/>
      </c>
      <c r="E66" s="78" t="str">
        <f t="shared" si="1"/>
        <v/>
      </c>
      <c r="F66" s="78" t="str">
        <f t="shared" si="2"/>
        <v/>
      </c>
      <c r="G66" s="67" t="str">
        <f t="shared" si="3"/>
        <v/>
      </c>
    </row>
    <row r="67" spans="1:7" x14ac:dyDescent="0.35">
      <c r="A67" s="77" t="str">
        <f t="shared" si="4"/>
        <v/>
      </c>
      <c r="B67" s="69" t="str">
        <f t="shared" si="5"/>
        <v/>
      </c>
      <c r="C67" s="67" t="str">
        <f t="shared" si="6"/>
        <v/>
      </c>
      <c r="D67" s="78" t="str">
        <f t="shared" si="0"/>
        <v/>
      </c>
      <c r="E67" s="78" t="str">
        <f t="shared" si="1"/>
        <v/>
      </c>
      <c r="F67" s="78" t="str">
        <f t="shared" si="2"/>
        <v/>
      </c>
      <c r="G67" s="67" t="str">
        <f t="shared" si="3"/>
        <v/>
      </c>
    </row>
    <row r="68" spans="1:7" x14ac:dyDescent="0.35">
      <c r="A68" s="77" t="str">
        <f t="shared" si="4"/>
        <v/>
      </c>
      <c r="B68" s="69" t="str">
        <f t="shared" si="5"/>
        <v/>
      </c>
      <c r="C68" s="67" t="str">
        <f t="shared" si="6"/>
        <v/>
      </c>
      <c r="D68" s="78" t="str">
        <f t="shared" si="0"/>
        <v/>
      </c>
      <c r="E68" s="78" t="str">
        <f t="shared" si="1"/>
        <v/>
      </c>
      <c r="F68" s="78" t="str">
        <f t="shared" si="2"/>
        <v/>
      </c>
      <c r="G68" s="67" t="str">
        <f t="shared" si="3"/>
        <v/>
      </c>
    </row>
    <row r="69" spans="1:7" x14ac:dyDescent="0.35">
      <c r="A69" s="77" t="str">
        <f t="shared" si="4"/>
        <v/>
      </c>
      <c r="B69" s="69" t="str">
        <f t="shared" si="5"/>
        <v/>
      </c>
      <c r="C69" s="67" t="str">
        <f t="shared" si="6"/>
        <v/>
      </c>
      <c r="D69" s="78" t="str">
        <f t="shared" si="0"/>
        <v/>
      </c>
      <c r="E69" s="78" t="str">
        <f t="shared" si="1"/>
        <v/>
      </c>
      <c r="F69" s="78" t="str">
        <f t="shared" si="2"/>
        <v/>
      </c>
      <c r="G69" s="67" t="str">
        <f t="shared" si="3"/>
        <v/>
      </c>
    </row>
    <row r="70" spans="1:7" x14ac:dyDescent="0.35">
      <c r="A70" s="77" t="str">
        <f t="shared" si="4"/>
        <v/>
      </c>
      <c r="B70" s="69" t="str">
        <f t="shared" si="5"/>
        <v/>
      </c>
      <c r="C70" s="67" t="str">
        <f t="shared" si="6"/>
        <v/>
      </c>
      <c r="D70" s="78" t="str">
        <f t="shared" si="0"/>
        <v/>
      </c>
      <c r="E70" s="78" t="str">
        <f t="shared" si="1"/>
        <v/>
      </c>
      <c r="F70" s="78" t="str">
        <f t="shared" si="2"/>
        <v/>
      </c>
      <c r="G70" s="67" t="str">
        <f t="shared" si="3"/>
        <v/>
      </c>
    </row>
    <row r="71" spans="1:7" x14ac:dyDescent="0.35">
      <c r="A71" s="77" t="str">
        <f t="shared" si="4"/>
        <v/>
      </c>
      <c r="B71" s="69" t="str">
        <f t="shared" si="5"/>
        <v/>
      </c>
      <c r="C71" s="67" t="str">
        <f t="shared" si="6"/>
        <v/>
      </c>
      <c r="D71" s="78" t="str">
        <f t="shared" si="0"/>
        <v/>
      </c>
      <c r="E71" s="78" t="str">
        <f t="shared" si="1"/>
        <v/>
      </c>
      <c r="F71" s="78" t="str">
        <f t="shared" si="2"/>
        <v/>
      </c>
      <c r="G71" s="67" t="str">
        <f t="shared" si="3"/>
        <v/>
      </c>
    </row>
    <row r="72" spans="1:7" x14ac:dyDescent="0.35">
      <c r="A72" s="77" t="str">
        <f t="shared" si="4"/>
        <v/>
      </c>
      <c r="B72" s="69" t="str">
        <f t="shared" si="5"/>
        <v/>
      </c>
      <c r="C72" s="67" t="str">
        <f t="shared" si="6"/>
        <v/>
      </c>
      <c r="D72" s="78" t="str">
        <f t="shared" si="0"/>
        <v/>
      </c>
      <c r="E72" s="78" t="str">
        <f t="shared" si="1"/>
        <v/>
      </c>
      <c r="F72" s="78" t="str">
        <f t="shared" si="2"/>
        <v/>
      </c>
      <c r="G72" s="67" t="str">
        <f t="shared" si="3"/>
        <v/>
      </c>
    </row>
    <row r="73" spans="1:7" x14ac:dyDescent="0.35">
      <c r="A73" s="77" t="str">
        <f t="shared" si="4"/>
        <v/>
      </c>
      <c r="B73" s="69" t="str">
        <f t="shared" si="5"/>
        <v/>
      </c>
      <c r="C73" s="67" t="str">
        <f t="shared" si="6"/>
        <v/>
      </c>
      <c r="D73" s="78" t="str">
        <f t="shared" si="0"/>
        <v/>
      </c>
      <c r="E73" s="78" t="str">
        <f t="shared" si="1"/>
        <v/>
      </c>
      <c r="F73" s="78" t="str">
        <f t="shared" si="2"/>
        <v/>
      </c>
      <c r="G73" s="67" t="str">
        <f t="shared" si="3"/>
        <v/>
      </c>
    </row>
    <row r="74" spans="1:7" x14ac:dyDescent="0.35">
      <c r="A74" s="77" t="str">
        <f t="shared" si="4"/>
        <v/>
      </c>
      <c r="B74" s="69" t="str">
        <f t="shared" si="5"/>
        <v/>
      </c>
      <c r="C74" s="67" t="str">
        <f t="shared" si="6"/>
        <v/>
      </c>
      <c r="D74" s="78" t="str">
        <f t="shared" si="0"/>
        <v/>
      </c>
      <c r="E74" s="78" t="str">
        <f t="shared" si="1"/>
        <v/>
      </c>
      <c r="F74" s="78" t="str">
        <f t="shared" si="2"/>
        <v/>
      </c>
      <c r="G74" s="67" t="str">
        <f t="shared" si="3"/>
        <v/>
      </c>
    </row>
    <row r="75" spans="1:7" x14ac:dyDescent="0.35">
      <c r="A75" s="77" t="str">
        <f t="shared" si="4"/>
        <v/>
      </c>
      <c r="B75" s="69" t="str">
        <f t="shared" si="5"/>
        <v/>
      </c>
      <c r="C75" s="67" t="str">
        <f t="shared" si="6"/>
        <v/>
      </c>
      <c r="D75" s="78" t="str">
        <f t="shared" si="0"/>
        <v/>
      </c>
      <c r="E75" s="78" t="str">
        <f t="shared" si="1"/>
        <v/>
      </c>
      <c r="F75" s="78" t="str">
        <f t="shared" si="2"/>
        <v/>
      </c>
      <c r="G75" s="67" t="str">
        <f t="shared" si="3"/>
        <v/>
      </c>
    </row>
    <row r="76" spans="1:7" x14ac:dyDescent="0.35">
      <c r="A76" s="77" t="str">
        <f t="shared" si="4"/>
        <v/>
      </c>
      <c r="B76" s="69" t="str">
        <f t="shared" si="5"/>
        <v/>
      </c>
      <c r="C76" s="67" t="str">
        <f t="shared" si="6"/>
        <v/>
      </c>
      <c r="D76" s="78" t="str">
        <f t="shared" si="0"/>
        <v/>
      </c>
      <c r="E76" s="78" t="str">
        <f t="shared" si="1"/>
        <v/>
      </c>
      <c r="F76" s="78" t="str">
        <f t="shared" si="2"/>
        <v/>
      </c>
      <c r="G76" s="67" t="str">
        <f t="shared" si="3"/>
        <v/>
      </c>
    </row>
    <row r="77" spans="1:7" x14ac:dyDescent="0.35">
      <c r="A77" s="77" t="str">
        <f t="shared" si="4"/>
        <v/>
      </c>
      <c r="B77" s="69" t="str">
        <f t="shared" si="5"/>
        <v/>
      </c>
      <c r="C77" s="67" t="str">
        <f t="shared" si="6"/>
        <v/>
      </c>
      <c r="D77" s="78" t="str">
        <f t="shared" si="0"/>
        <v/>
      </c>
      <c r="E77" s="78" t="str">
        <f t="shared" si="1"/>
        <v/>
      </c>
      <c r="F77" s="78" t="str">
        <f t="shared" si="2"/>
        <v/>
      </c>
      <c r="G77" s="67" t="str">
        <f t="shared" si="3"/>
        <v/>
      </c>
    </row>
    <row r="78" spans="1:7" x14ac:dyDescent="0.35">
      <c r="A78" s="77" t="str">
        <f t="shared" si="4"/>
        <v/>
      </c>
      <c r="B78" s="69" t="str">
        <f t="shared" si="5"/>
        <v/>
      </c>
      <c r="C78" s="67" t="str">
        <f t="shared" si="6"/>
        <v/>
      </c>
      <c r="D78" s="78" t="str">
        <f t="shared" si="0"/>
        <v/>
      </c>
      <c r="E78" s="78" t="str">
        <f t="shared" si="1"/>
        <v/>
      </c>
      <c r="F78" s="78" t="str">
        <f t="shared" si="2"/>
        <v/>
      </c>
      <c r="G78" s="67" t="str">
        <f t="shared" si="3"/>
        <v/>
      </c>
    </row>
    <row r="79" spans="1:7" x14ac:dyDescent="0.35">
      <c r="A79" s="77" t="str">
        <f t="shared" si="4"/>
        <v/>
      </c>
      <c r="B79" s="69" t="str">
        <f t="shared" si="5"/>
        <v/>
      </c>
      <c r="C79" s="67" t="str">
        <f t="shared" si="6"/>
        <v/>
      </c>
      <c r="D79" s="78" t="str">
        <f t="shared" ref="D79:D142" si="7">IF(B79="","",IPMT($E$11/12,B79,$E$7,-$E$8,$E$9,0))</f>
        <v/>
      </c>
      <c r="E79" s="78" t="str">
        <f t="shared" ref="E79:E142" si="8">IF(B79="","",PPMT($E$11/12,B79,$E$7,-$E$8,$E$9,0))</f>
        <v/>
      </c>
      <c r="F79" s="78" t="str">
        <f t="shared" ref="F79:F142" si="9">IF(B79="","",SUM(D79:E79))</f>
        <v/>
      </c>
      <c r="G79" s="67" t="str">
        <f t="shared" ref="G79:G142" si="10">IF(B79="","",SUM(C79)-SUM(E79))</f>
        <v/>
      </c>
    </row>
    <row r="80" spans="1:7" x14ac:dyDescent="0.35">
      <c r="A80" s="77" t="str">
        <f t="shared" ref="A80:A143" si="11">IF(B80="","",EDATE(A79,1))</f>
        <v/>
      </c>
      <c r="B80" s="69" t="str">
        <f t="shared" ref="B80:B143" si="12">IF(B79="","",IF(SUM(B79)+1&lt;=$E$7,SUM(B79)+1,""))</f>
        <v/>
      </c>
      <c r="C80" s="67" t="str">
        <f t="shared" ref="C80:C143" si="13">IF(B80="","",G79)</f>
        <v/>
      </c>
      <c r="D80" s="78" t="str">
        <f t="shared" si="7"/>
        <v/>
      </c>
      <c r="E80" s="78" t="str">
        <f t="shared" si="8"/>
        <v/>
      </c>
      <c r="F80" s="78" t="str">
        <f t="shared" si="9"/>
        <v/>
      </c>
      <c r="G80" s="67" t="str">
        <f t="shared" si="10"/>
        <v/>
      </c>
    </row>
    <row r="81" spans="1:7" x14ac:dyDescent="0.35">
      <c r="A81" s="77" t="str">
        <f t="shared" si="11"/>
        <v/>
      </c>
      <c r="B81" s="69" t="str">
        <f t="shared" si="12"/>
        <v/>
      </c>
      <c r="C81" s="67" t="str">
        <f t="shared" si="13"/>
        <v/>
      </c>
      <c r="D81" s="78" t="str">
        <f t="shared" si="7"/>
        <v/>
      </c>
      <c r="E81" s="78" t="str">
        <f t="shared" si="8"/>
        <v/>
      </c>
      <c r="F81" s="78" t="str">
        <f t="shared" si="9"/>
        <v/>
      </c>
      <c r="G81" s="67" t="str">
        <f t="shared" si="10"/>
        <v/>
      </c>
    </row>
    <row r="82" spans="1:7" x14ac:dyDescent="0.35">
      <c r="A82" s="77" t="str">
        <f t="shared" si="11"/>
        <v/>
      </c>
      <c r="B82" s="69" t="str">
        <f t="shared" si="12"/>
        <v/>
      </c>
      <c r="C82" s="67" t="str">
        <f t="shared" si="13"/>
        <v/>
      </c>
      <c r="D82" s="78" t="str">
        <f t="shared" si="7"/>
        <v/>
      </c>
      <c r="E82" s="78" t="str">
        <f t="shared" si="8"/>
        <v/>
      </c>
      <c r="F82" s="78" t="str">
        <f t="shared" si="9"/>
        <v/>
      </c>
      <c r="G82" s="67" t="str">
        <f t="shared" si="10"/>
        <v/>
      </c>
    </row>
    <row r="83" spans="1:7" x14ac:dyDescent="0.35">
      <c r="A83" s="77" t="str">
        <f t="shared" si="11"/>
        <v/>
      </c>
      <c r="B83" s="69" t="str">
        <f t="shared" si="12"/>
        <v/>
      </c>
      <c r="C83" s="67" t="str">
        <f t="shared" si="13"/>
        <v/>
      </c>
      <c r="D83" s="78" t="str">
        <f t="shared" si="7"/>
        <v/>
      </c>
      <c r="E83" s="78" t="str">
        <f t="shared" si="8"/>
        <v/>
      </c>
      <c r="F83" s="78" t="str">
        <f t="shared" si="9"/>
        <v/>
      </c>
      <c r="G83" s="67" t="str">
        <f t="shared" si="10"/>
        <v/>
      </c>
    </row>
    <row r="84" spans="1:7" x14ac:dyDescent="0.35">
      <c r="A84" s="77" t="str">
        <f t="shared" si="11"/>
        <v/>
      </c>
      <c r="B84" s="69" t="str">
        <f t="shared" si="12"/>
        <v/>
      </c>
      <c r="C84" s="67" t="str">
        <f t="shared" si="13"/>
        <v/>
      </c>
      <c r="D84" s="78" t="str">
        <f t="shared" si="7"/>
        <v/>
      </c>
      <c r="E84" s="78" t="str">
        <f t="shared" si="8"/>
        <v/>
      </c>
      <c r="F84" s="78" t="str">
        <f t="shared" si="9"/>
        <v/>
      </c>
      <c r="G84" s="67" t="str">
        <f t="shared" si="10"/>
        <v/>
      </c>
    </row>
    <row r="85" spans="1:7" x14ac:dyDescent="0.35">
      <c r="A85" s="77" t="str">
        <f t="shared" si="11"/>
        <v/>
      </c>
      <c r="B85" s="69" t="str">
        <f t="shared" si="12"/>
        <v/>
      </c>
      <c r="C85" s="67" t="str">
        <f t="shared" si="13"/>
        <v/>
      </c>
      <c r="D85" s="78" t="str">
        <f t="shared" si="7"/>
        <v/>
      </c>
      <c r="E85" s="78" t="str">
        <f t="shared" si="8"/>
        <v/>
      </c>
      <c r="F85" s="78" t="str">
        <f t="shared" si="9"/>
        <v/>
      </c>
      <c r="G85" s="67" t="str">
        <f t="shared" si="10"/>
        <v/>
      </c>
    </row>
    <row r="86" spans="1:7" x14ac:dyDescent="0.35">
      <c r="A86" s="77" t="str">
        <f t="shared" si="11"/>
        <v/>
      </c>
      <c r="B86" s="69" t="str">
        <f t="shared" si="12"/>
        <v/>
      </c>
      <c r="C86" s="67" t="str">
        <f t="shared" si="13"/>
        <v/>
      </c>
      <c r="D86" s="78" t="str">
        <f t="shared" si="7"/>
        <v/>
      </c>
      <c r="E86" s="78" t="str">
        <f t="shared" si="8"/>
        <v/>
      </c>
      <c r="F86" s="78" t="str">
        <f t="shared" si="9"/>
        <v/>
      </c>
      <c r="G86" s="67" t="str">
        <f t="shared" si="10"/>
        <v/>
      </c>
    </row>
    <row r="87" spans="1:7" x14ac:dyDescent="0.35">
      <c r="A87" s="77" t="str">
        <f t="shared" si="11"/>
        <v/>
      </c>
      <c r="B87" s="69" t="str">
        <f t="shared" si="12"/>
        <v/>
      </c>
      <c r="C87" s="67" t="str">
        <f t="shared" si="13"/>
        <v/>
      </c>
      <c r="D87" s="78" t="str">
        <f t="shared" si="7"/>
        <v/>
      </c>
      <c r="E87" s="78" t="str">
        <f t="shared" si="8"/>
        <v/>
      </c>
      <c r="F87" s="78" t="str">
        <f t="shared" si="9"/>
        <v/>
      </c>
      <c r="G87" s="67" t="str">
        <f t="shared" si="10"/>
        <v/>
      </c>
    </row>
    <row r="88" spans="1:7" x14ac:dyDescent="0.35">
      <c r="A88" s="77" t="str">
        <f t="shared" si="11"/>
        <v/>
      </c>
      <c r="B88" s="69" t="str">
        <f t="shared" si="12"/>
        <v/>
      </c>
      <c r="C88" s="67" t="str">
        <f t="shared" si="13"/>
        <v/>
      </c>
      <c r="D88" s="78" t="str">
        <f t="shared" si="7"/>
        <v/>
      </c>
      <c r="E88" s="78" t="str">
        <f t="shared" si="8"/>
        <v/>
      </c>
      <c r="F88" s="78" t="str">
        <f t="shared" si="9"/>
        <v/>
      </c>
      <c r="G88" s="67" t="str">
        <f t="shared" si="10"/>
        <v/>
      </c>
    </row>
    <row r="89" spans="1:7" x14ac:dyDescent="0.35">
      <c r="A89" s="77" t="str">
        <f t="shared" si="11"/>
        <v/>
      </c>
      <c r="B89" s="69" t="str">
        <f t="shared" si="12"/>
        <v/>
      </c>
      <c r="C89" s="67" t="str">
        <f t="shared" si="13"/>
        <v/>
      </c>
      <c r="D89" s="78" t="str">
        <f t="shared" si="7"/>
        <v/>
      </c>
      <c r="E89" s="78" t="str">
        <f t="shared" si="8"/>
        <v/>
      </c>
      <c r="F89" s="78" t="str">
        <f t="shared" si="9"/>
        <v/>
      </c>
      <c r="G89" s="67" t="str">
        <f t="shared" si="10"/>
        <v/>
      </c>
    </row>
    <row r="90" spans="1:7" x14ac:dyDescent="0.35">
      <c r="A90" s="77" t="str">
        <f t="shared" si="11"/>
        <v/>
      </c>
      <c r="B90" s="69" t="str">
        <f t="shared" si="12"/>
        <v/>
      </c>
      <c r="C90" s="67" t="str">
        <f t="shared" si="13"/>
        <v/>
      </c>
      <c r="D90" s="78" t="str">
        <f t="shared" si="7"/>
        <v/>
      </c>
      <c r="E90" s="78" t="str">
        <f t="shared" si="8"/>
        <v/>
      </c>
      <c r="F90" s="78" t="str">
        <f t="shared" si="9"/>
        <v/>
      </c>
      <c r="G90" s="67" t="str">
        <f t="shared" si="10"/>
        <v/>
      </c>
    </row>
    <row r="91" spans="1:7" x14ac:dyDescent="0.35">
      <c r="A91" s="77" t="str">
        <f t="shared" si="11"/>
        <v/>
      </c>
      <c r="B91" s="69" t="str">
        <f t="shared" si="12"/>
        <v/>
      </c>
      <c r="C91" s="67" t="str">
        <f t="shared" si="13"/>
        <v/>
      </c>
      <c r="D91" s="78" t="str">
        <f t="shared" si="7"/>
        <v/>
      </c>
      <c r="E91" s="78" t="str">
        <f t="shared" si="8"/>
        <v/>
      </c>
      <c r="F91" s="78" t="str">
        <f t="shared" si="9"/>
        <v/>
      </c>
      <c r="G91" s="67" t="str">
        <f t="shared" si="10"/>
        <v/>
      </c>
    </row>
    <row r="92" spans="1:7" x14ac:dyDescent="0.35">
      <c r="A92" s="77" t="str">
        <f t="shared" si="11"/>
        <v/>
      </c>
      <c r="B92" s="69" t="str">
        <f t="shared" si="12"/>
        <v/>
      </c>
      <c r="C92" s="67" t="str">
        <f t="shared" si="13"/>
        <v/>
      </c>
      <c r="D92" s="78" t="str">
        <f t="shared" si="7"/>
        <v/>
      </c>
      <c r="E92" s="78" t="str">
        <f t="shared" si="8"/>
        <v/>
      </c>
      <c r="F92" s="78" t="str">
        <f t="shared" si="9"/>
        <v/>
      </c>
      <c r="G92" s="67" t="str">
        <f t="shared" si="10"/>
        <v/>
      </c>
    </row>
    <row r="93" spans="1:7" x14ac:dyDescent="0.35">
      <c r="A93" s="77" t="str">
        <f t="shared" si="11"/>
        <v/>
      </c>
      <c r="B93" s="69" t="str">
        <f t="shared" si="12"/>
        <v/>
      </c>
      <c r="C93" s="67" t="str">
        <f t="shared" si="13"/>
        <v/>
      </c>
      <c r="D93" s="78" t="str">
        <f t="shared" si="7"/>
        <v/>
      </c>
      <c r="E93" s="78" t="str">
        <f t="shared" si="8"/>
        <v/>
      </c>
      <c r="F93" s="78" t="str">
        <f t="shared" si="9"/>
        <v/>
      </c>
      <c r="G93" s="67" t="str">
        <f t="shared" si="10"/>
        <v/>
      </c>
    </row>
    <row r="94" spans="1:7" x14ac:dyDescent="0.35">
      <c r="A94" s="77" t="str">
        <f t="shared" si="11"/>
        <v/>
      </c>
      <c r="B94" s="69" t="str">
        <f t="shared" si="12"/>
        <v/>
      </c>
      <c r="C94" s="67" t="str">
        <f t="shared" si="13"/>
        <v/>
      </c>
      <c r="D94" s="78" t="str">
        <f t="shared" si="7"/>
        <v/>
      </c>
      <c r="E94" s="78" t="str">
        <f t="shared" si="8"/>
        <v/>
      </c>
      <c r="F94" s="78" t="str">
        <f t="shared" si="9"/>
        <v/>
      </c>
      <c r="G94" s="67" t="str">
        <f t="shared" si="10"/>
        <v/>
      </c>
    </row>
    <row r="95" spans="1:7" x14ac:dyDescent="0.35">
      <c r="A95" s="77" t="str">
        <f t="shared" si="11"/>
        <v/>
      </c>
      <c r="B95" s="69" t="str">
        <f t="shared" si="12"/>
        <v/>
      </c>
      <c r="C95" s="67" t="str">
        <f t="shared" si="13"/>
        <v/>
      </c>
      <c r="D95" s="78" t="str">
        <f t="shared" si="7"/>
        <v/>
      </c>
      <c r="E95" s="78" t="str">
        <f t="shared" si="8"/>
        <v/>
      </c>
      <c r="F95" s="78" t="str">
        <f t="shared" si="9"/>
        <v/>
      </c>
      <c r="G95" s="67" t="str">
        <f t="shared" si="10"/>
        <v/>
      </c>
    </row>
    <row r="96" spans="1:7" x14ac:dyDescent="0.35">
      <c r="A96" s="77" t="str">
        <f t="shared" si="11"/>
        <v/>
      </c>
      <c r="B96" s="69" t="str">
        <f t="shared" si="12"/>
        <v/>
      </c>
      <c r="C96" s="67" t="str">
        <f t="shared" si="13"/>
        <v/>
      </c>
      <c r="D96" s="78" t="str">
        <f t="shared" si="7"/>
        <v/>
      </c>
      <c r="E96" s="78" t="str">
        <f t="shared" si="8"/>
        <v/>
      </c>
      <c r="F96" s="78" t="str">
        <f t="shared" si="9"/>
        <v/>
      </c>
      <c r="G96" s="67" t="str">
        <f t="shared" si="10"/>
        <v/>
      </c>
    </row>
    <row r="97" spans="1:7" x14ac:dyDescent="0.35">
      <c r="A97" s="77" t="str">
        <f t="shared" si="11"/>
        <v/>
      </c>
      <c r="B97" s="69" t="str">
        <f t="shared" si="12"/>
        <v/>
      </c>
      <c r="C97" s="67" t="str">
        <f t="shared" si="13"/>
        <v/>
      </c>
      <c r="D97" s="78" t="str">
        <f t="shared" si="7"/>
        <v/>
      </c>
      <c r="E97" s="78" t="str">
        <f t="shared" si="8"/>
        <v/>
      </c>
      <c r="F97" s="78" t="str">
        <f t="shared" si="9"/>
        <v/>
      </c>
      <c r="G97" s="67" t="str">
        <f t="shared" si="10"/>
        <v/>
      </c>
    </row>
    <row r="98" spans="1:7" x14ac:dyDescent="0.35">
      <c r="A98" s="77" t="str">
        <f t="shared" si="11"/>
        <v/>
      </c>
      <c r="B98" s="69" t="str">
        <f t="shared" si="12"/>
        <v/>
      </c>
      <c r="C98" s="67" t="str">
        <f t="shared" si="13"/>
        <v/>
      </c>
      <c r="D98" s="78" t="str">
        <f t="shared" si="7"/>
        <v/>
      </c>
      <c r="E98" s="78" t="str">
        <f t="shared" si="8"/>
        <v/>
      </c>
      <c r="F98" s="78" t="str">
        <f t="shared" si="9"/>
        <v/>
      </c>
      <c r="G98" s="67" t="str">
        <f t="shared" si="10"/>
        <v/>
      </c>
    </row>
    <row r="99" spans="1:7" x14ac:dyDescent="0.35">
      <c r="A99" s="77" t="str">
        <f t="shared" si="11"/>
        <v/>
      </c>
      <c r="B99" s="69" t="str">
        <f t="shared" si="12"/>
        <v/>
      </c>
      <c r="C99" s="67" t="str">
        <f t="shared" si="13"/>
        <v/>
      </c>
      <c r="D99" s="78" t="str">
        <f t="shared" si="7"/>
        <v/>
      </c>
      <c r="E99" s="78" t="str">
        <f t="shared" si="8"/>
        <v/>
      </c>
      <c r="F99" s="78" t="str">
        <f t="shared" si="9"/>
        <v/>
      </c>
      <c r="G99" s="67" t="str">
        <f t="shared" si="10"/>
        <v/>
      </c>
    </row>
    <row r="100" spans="1:7" x14ac:dyDescent="0.35">
      <c r="A100" s="77" t="str">
        <f t="shared" si="11"/>
        <v/>
      </c>
      <c r="B100" s="69" t="str">
        <f t="shared" si="12"/>
        <v/>
      </c>
      <c r="C100" s="67" t="str">
        <f t="shared" si="13"/>
        <v/>
      </c>
      <c r="D100" s="78" t="str">
        <f t="shared" si="7"/>
        <v/>
      </c>
      <c r="E100" s="78" t="str">
        <f t="shared" si="8"/>
        <v/>
      </c>
      <c r="F100" s="78" t="str">
        <f t="shared" si="9"/>
        <v/>
      </c>
      <c r="G100" s="67" t="str">
        <f t="shared" si="10"/>
        <v/>
      </c>
    </row>
    <row r="101" spans="1:7" x14ac:dyDescent="0.35">
      <c r="A101" s="77" t="str">
        <f t="shared" si="11"/>
        <v/>
      </c>
      <c r="B101" s="69" t="str">
        <f t="shared" si="12"/>
        <v/>
      </c>
      <c r="C101" s="67" t="str">
        <f t="shared" si="13"/>
        <v/>
      </c>
      <c r="D101" s="78" t="str">
        <f t="shared" si="7"/>
        <v/>
      </c>
      <c r="E101" s="78" t="str">
        <f t="shared" si="8"/>
        <v/>
      </c>
      <c r="F101" s="78" t="str">
        <f t="shared" si="9"/>
        <v/>
      </c>
      <c r="G101" s="67" t="str">
        <f t="shared" si="10"/>
        <v/>
      </c>
    </row>
    <row r="102" spans="1:7" x14ac:dyDescent="0.35">
      <c r="A102" s="77" t="str">
        <f t="shared" si="11"/>
        <v/>
      </c>
      <c r="B102" s="69" t="str">
        <f t="shared" si="12"/>
        <v/>
      </c>
      <c r="C102" s="67" t="str">
        <f t="shared" si="13"/>
        <v/>
      </c>
      <c r="D102" s="78" t="str">
        <f t="shared" si="7"/>
        <v/>
      </c>
      <c r="E102" s="78" t="str">
        <f t="shared" si="8"/>
        <v/>
      </c>
      <c r="F102" s="78" t="str">
        <f t="shared" si="9"/>
        <v/>
      </c>
      <c r="G102" s="67" t="str">
        <f t="shared" si="10"/>
        <v/>
      </c>
    </row>
    <row r="103" spans="1:7" x14ac:dyDescent="0.35">
      <c r="A103" s="77" t="str">
        <f t="shared" si="11"/>
        <v/>
      </c>
      <c r="B103" s="69" t="str">
        <f t="shared" si="12"/>
        <v/>
      </c>
      <c r="C103" s="67" t="str">
        <f t="shared" si="13"/>
        <v/>
      </c>
      <c r="D103" s="78" t="str">
        <f t="shared" si="7"/>
        <v/>
      </c>
      <c r="E103" s="78" t="str">
        <f t="shared" si="8"/>
        <v/>
      </c>
      <c r="F103" s="78" t="str">
        <f t="shared" si="9"/>
        <v/>
      </c>
      <c r="G103" s="67" t="str">
        <f t="shared" si="10"/>
        <v/>
      </c>
    </row>
    <row r="104" spans="1:7" x14ac:dyDescent="0.35">
      <c r="A104" s="77" t="str">
        <f t="shared" si="11"/>
        <v/>
      </c>
      <c r="B104" s="69" t="str">
        <f t="shared" si="12"/>
        <v/>
      </c>
      <c r="C104" s="67" t="str">
        <f t="shared" si="13"/>
        <v/>
      </c>
      <c r="D104" s="78" t="str">
        <f t="shared" si="7"/>
        <v/>
      </c>
      <c r="E104" s="78" t="str">
        <f t="shared" si="8"/>
        <v/>
      </c>
      <c r="F104" s="78" t="str">
        <f t="shared" si="9"/>
        <v/>
      </c>
      <c r="G104" s="67" t="str">
        <f t="shared" si="10"/>
        <v/>
      </c>
    </row>
    <row r="105" spans="1:7" x14ac:dyDescent="0.35">
      <c r="A105" s="77" t="str">
        <f t="shared" si="11"/>
        <v/>
      </c>
      <c r="B105" s="69" t="str">
        <f t="shared" si="12"/>
        <v/>
      </c>
      <c r="C105" s="67" t="str">
        <f t="shared" si="13"/>
        <v/>
      </c>
      <c r="D105" s="78" t="str">
        <f t="shared" si="7"/>
        <v/>
      </c>
      <c r="E105" s="78" t="str">
        <f t="shared" si="8"/>
        <v/>
      </c>
      <c r="F105" s="78" t="str">
        <f t="shared" si="9"/>
        <v/>
      </c>
      <c r="G105" s="67" t="str">
        <f t="shared" si="10"/>
        <v/>
      </c>
    </row>
    <row r="106" spans="1:7" x14ac:dyDescent="0.35">
      <c r="A106" s="77" t="str">
        <f t="shared" si="11"/>
        <v/>
      </c>
      <c r="B106" s="69" t="str">
        <f t="shared" si="12"/>
        <v/>
      </c>
      <c r="C106" s="67" t="str">
        <f t="shared" si="13"/>
        <v/>
      </c>
      <c r="D106" s="78" t="str">
        <f t="shared" si="7"/>
        <v/>
      </c>
      <c r="E106" s="78" t="str">
        <f t="shared" si="8"/>
        <v/>
      </c>
      <c r="F106" s="78" t="str">
        <f t="shared" si="9"/>
        <v/>
      </c>
      <c r="G106" s="67" t="str">
        <f t="shared" si="10"/>
        <v/>
      </c>
    </row>
    <row r="107" spans="1:7" x14ac:dyDescent="0.35">
      <c r="A107" s="77" t="str">
        <f t="shared" si="11"/>
        <v/>
      </c>
      <c r="B107" s="69" t="str">
        <f t="shared" si="12"/>
        <v/>
      </c>
      <c r="C107" s="67" t="str">
        <f t="shared" si="13"/>
        <v/>
      </c>
      <c r="D107" s="78" t="str">
        <f t="shared" si="7"/>
        <v/>
      </c>
      <c r="E107" s="78" t="str">
        <f t="shared" si="8"/>
        <v/>
      </c>
      <c r="F107" s="78" t="str">
        <f t="shared" si="9"/>
        <v/>
      </c>
      <c r="G107" s="67" t="str">
        <f t="shared" si="10"/>
        <v/>
      </c>
    </row>
    <row r="108" spans="1:7" x14ac:dyDescent="0.35">
      <c r="A108" s="77" t="str">
        <f t="shared" si="11"/>
        <v/>
      </c>
      <c r="B108" s="69" t="str">
        <f t="shared" si="12"/>
        <v/>
      </c>
      <c r="C108" s="67" t="str">
        <f t="shared" si="13"/>
        <v/>
      </c>
      <c r="D108" s="78" t="str">
        <f t="shared" si="7"/>
        <v/>
      </c>
      <c r="E108" s="78" t="str">
        <f t="shared" si="8"/>
        <v/>
      </c>
      <c r="F108" s="78" t="str">
        <f t="shared" si="9"/>
        <v/>
      </c>
      <c r="G108" s="67" t="str">
        <f t="shared" si="10"/>
        <v/>
      </c>
    </row>
    <row r="109" spans="1:7" x14ac:dyDescent="0.35">
      <c r="A109" s="77" t="str">
        <f t="shared" si="11"/>
        <v/>
      </c>
      <c r="B109" s="69" t="str">
        <f t="shared" si="12"/>
        <v/>
      </c>
      <c r="C109" s="67" t="str">
        <f t="shared" si="13"/>
        <v/>
      </c>
      <c r="D109" s="78" t="str">
        <f t="shared" si="7"/>
        <v/>
      </c>
      <c r="E109" s="78" t="str">
        <f t="shared" si="8"/>
        <v/>
      </c>
      <c r="F109" s="78" t="str">
        <f t="shared" si="9"/>
        <v/>
      </c>
      <c r="G109" s="67" t="str">
        <f t="shared" si="10"/>
        <v/>
      </c>
    </row>
    <row r="110" spans="1:7" x14ac:dyDescent="0.35">
      <c r="A110" s="77" t="str">
        <f t="shared" si="11"/>
        <v/>
      </c>
      <c r="B110" s="69" t="str">
        <f t="shared" si="12"/>
        <v/>
      </c>
      <c r="C110" s="67" t="str">
        <f t="shared" si="13"/>
        <v/>
      </c>
      <c r="D110" s="78" t="str">
        <f t="shared" si="7"/>
        <v/>
      </c>
      <c r="E110" s="78" t="str">
        <f t="shared" si="8"/>
        <v/>
      </c>
      <c r="F110" s="78" t="str">
        <f t="shared" si="9"/>
        <v/>
      </c>
      <c r="G110" s="67" t="str">
        <f t="shared" si="10"/>
        <v/>
      </c>
    </row>
    <row r="111" spans="1:7" x14ac:dyDescent="0.35">
      <c r="A111" s="77" t="str">
        <f t="shared" si="11"/>
        <v/>
      </c>
      <c r="B111" s="69" t="str">
        <f t="shared" si="12"/>
        <v/>
      </c>
      <c r="C111" s="67" t="str">
        <f t="shared" si="13"/>
        <v/>
      </c>
      <c r="D111" s="78" t="str">
        <f t="shared" si="7"/>
        <v/>
      </c>
      <c r="E111" s="78" t="str">
        <f t="shared" si="8"/>
        <v/>
      </c>
      <c r="F111" s="78" t="str">
        <f t="shared" si="9"/>
        <v/>
      </c>
      <c r="G111" s="67" t="str">
        <f t="shared" si="10"/>
        <v/>
      </c>
    </row>
    <row r="112" spans="1:7" x14ac:dyDescent="0.35">
      <c r="A112" s="77" t="str">
        <f t="shared" si="11"/>
        <v/>
      </c>
      <c r="B112" s="69" t="str">
        <f t="shared" si="12"/>
        <v/>
      </c>
      <c r="C112" s="67" t="str">
        <f t="shared" si="13"/>
        <v/>
      </c>
      <c r="D112" s="78" t="str">
        <f t="shared" si="7"/>
        <v/>
      </c>
      <c r="E112" s="78" t="str">
        <f t="shared" si="8"/>
        <v/>
      </c>
      <c r="F112" s="78" t="str">
        <f t="shared" si="9"/>
        <v/>
      </c>
      <c r="G112" s="67" t="str">
        <f t="shared" si="10"/>
        <v/>
      </c>
    </row>
    <row r="113" spans="1:7" x14ac:dyDescent="0.35">
      <c r="A113" s="77" t="str">
        <f t="shared" si="11"/>
        <v/>
      </c>
      <c r="B113" s="69" t="str">
        <f t="shared" si="12"/>
        <v/>
      </c>
      <c r="C113" s="67" t="str">
        <f t="shared" si="13"/>
        <v/>
      </c>
      <c r="D113" s="78" t="str">
        <f t="shared" si="7"/>
        <v/>
      </c>
      <c r="E113" s="78" t="str">
        <f t="shared" si="8"/>
        <v/>
      </c>
      <c r="F113" s="78" t="str">
        <f t="shared" si="9"/>
        <v/>
      </c>
      <c r="G113" s="67" t="str">
        <f t="shared" si="10"/>
        <v/>
      </c>
    </row>
    <row r="114" spans="1:7" x14ac:dyDescent="0.35">
      <c r="A114" s="77" t="str">
        <f t="shared" si="11"/>
        <v/>
      </c>
      <c r="B114" s="69" t="str">
        <f t="shared" si="12"/>
        <v/>
      </c>
      <c r="C114" s="67" t="str">
        <f t="shared" si="13"/>
        <v/>
      </c>
      <c r="D114" s="78" t="str">
        <f t="shared" si="7"/>
        <v/>
      </c>
      <c r="E114" s="78" t="str">
        <f t="shared" si="8"/>
        <v/>
      </c>
      <c r="F114" s="78" t="str">
        <f t="shared" si="9"/>
        <v/>
      </c>
      <c r="G114" s="67" t="str">
        <f t="shared" si="10"/>
        <v/>
      </c>
    </row>
    <row r="115" spans="1:7" x14ac:dyDescent="0.35">
      <c r="A115" s="77" t="str">
        <f t="shared" si="11"/>
        <v/>
      </c>
      <c r="B115" s="69" t="str">
        <f t="shared" si="12"/>
        <v/>
      </c>
      <c r="C115" s="67" t="str">
        <f t="shared" si="13"/>
        <v/>
      </c>
      <c r="D115" s="78" t="str">
        <f t="shared" si="7"/>
        <v/>
      </c>
      <c r="E115" s="78" t="str">
        <f t="shared" si="8"/>
        <v/>
      </c>
      <c r="F115" s="78" t="str">
        <f t="shared" si="9"/>
        <v/>
      </c>
      <c r="G115" s="67" t="str">
        <f t="shared" si="10"/>
        <v/>
      </c>
    </row>
    <row r="116" spans="1:7" x14ac:dyDescent="0.35">
      <c r="A116" s="77" t="str">
        <f t="shared" si="11"/>
        <v/>
      </c>
      <c r="B116" s="69" t="str">
        <f t="shared" si="12"/>
        <v/>
      </c>
      <c r="C116" s="67" t="str">
        <f t="shared" si="13"/>
        <v/>
      </c>
      <c r="D116" s="78" t="str">
        <f t="shared" si="7"/>
        <v/>
      </c>
      <c r="E116" s="78" t="str">
        <f t="shared" si="8"/>
        <v/>
      </c>
      <c r="F116" s="78" t="str">
        <f t="shared" si="9"/>
        <v/>
      </c>
      <c r="G116" s="67" t="str">
        <f t="shared" si="10"/>
        <v/>
      </c>
    </row>
    <row r="117" spans="1:7" x14ac:dyDescent="0.35">
      <c r="A117" s="77" t="str">
        <f t="shared" si="11"/>
        <v/>
      </c>
      <c r="B117" s="69" t="str">
        <f t="shared" si="12"/>
        <v/>
      </c>
      <c r="C117" s="67" t="str">
        <f t="shared" si="13"/>
        <v/>
      </c>
      <c r="D117" s="78" t="str">
        <f t="shared" si="7"/>
        <v/>
      </c>
      <c r="E117" s="78" t="str">
        <f t="shared" si="8"/>
        <v/>
      </c>
      <c r="F117" s="78" t="str">
        <f t="shared" si="9"/>
        <v/>
      </c>
      <c r="G117" s="67" t="str">
        <f t="shared" si="10"/>
        <v/>
      </c>
    </row>
    <row r="118" spans="1:7" x14ac:dyDescent="0.35">
      <c r="A118" s="77" t="str">
        <f t="shared" si="11"/>
        <v/>
      </c>
      <c r="B118" s="69" t="str">
        <f t="shared" si="12"/>
        <v/>
      </c>
      <c r="C118" s="67" t="str">
        <f t="shared" si="13"/>
        <v/>
      </c>
      <c r="D118" s="78" t="str">
        <f t="shared" si="7"/>
        <v/>
      </c>
      <c r="E118" s="78" t="str">
        <f t="shared" si="8"/>
        <v/>
      </c>
      <c r="F118" s="78" t="str">
        <f t="shared" si="9"/>
        <v/>
      </c>
      <c r="G118" s="67" t="str">
        <f t="shared" si="10"/>
        <v/>
      </c>
    </row>
    <row r="119" spans="1:7" x14ac:dyDescent="0.35">
      <c r="A119" s="77" t="str">
        <f t="shared" si="11"/>
        <v/>
      </c>
      <c r="B119" s="69" t="str">
        <f t="shared" si="12"/>
        <v/>
      </c>
      <c r="C119" s="67" t="str">
        <f t="shared" si="13"/>
        <v/>
      </c>
      <c r="D119" s="78" t="str">
        <f t="shared" si="7"/>
        <v/>
      </c>
      <c r="E119" s="78" t="str">
        <f t="shared" si="8"/>
        <v/>
      </c>
      <c r="F119" s="78" t="str">
        <f t="shared" si="9"/>
        <v/>
      </c>
      <c r="G119" s="67" t="str">
        <f t="shared" si="10"/>
        <v/>
      </c>
    </row>
    <row r="120" spans="1:7" x14ac:dyDescent="0.35">
      <c r="A120" s="77" t="str">
        <f t="shared" si="11"/>
        <v/>
      </c>
      <c r="B120" s="69" t="str">
        <f t="shared" si="12"/>
        <v/>
      </c>
      <c r="C120" s="67" t="str">
        <f t="shared" si="13"/>
        <v/>
      </c>
      <c r="D120" s="78" t="str">
        <f t="shared" si="7"/>
        <v/>
      </c>
      <c r="E120" s="78" t="str">
        <f t="shared" si="8"/>
        <v/>
      </c>
      <c r="F120" s="78" t="str">
        <f t="shared" si="9"/>
        <v/>
      </c>
      <c r="G120" s="67" t="str">
        <f t="shared" si="10"/>
        <v/>
      </c>
    </row>
    <row r="121" spans="1:7" x14ac:dyDescent="0.35">
      <c r="A121" s="77" t="str">
        <f t="shared" si="11"/>
        <v/>
      </c>
      <c r="B121" s="69" t="str">
        <f t="shared" si="12"/>
        <v/>
      </c>
      <c r="C121" s="67" t="str">
        <f t="shared" si="13"/>
        <v/>
      </c>
      <c r="D121" s="78" t="str">
        <f t="shared" si="7"/>
        <v/>
      </c>
      <c r="E121" s="78" t="str">
        <f t="shared" si="8"/>
        <v/>
      </c>
      <c r="F121" s="78" t="str">
        <f t="shared" si="9"/>
        <v/>
      </c>
      <c r="G121" s="67" t="str">
        <f t="shared" si="10"/>
        <v/>
      </c>
    </row>
    <row r="122" spans="1:7" x14ac:dyDescent="0.35">
      <c r="A122" s="77" t="str">
        <f t="shared" si="11"/>
        <v/>
      </c>
      <c r="B122" s="69" t="str">
        <f t="shared" si="12"/>
        <v/>
      </c>
      <c r="C122" s="67" t="str">
        <f t="shared" si="13"/>
        <v/>
      </c>
      <c r="D122" s="78" t="str">
        <f t="shared" si="7"/>
        <v/>
      </c>
      <c r="E122" s="78" t="str">
        <f t="shared" si="8"/>
        <v/>
      </c>
      <c r="F122" s="78" t="str">
        <f t="shared" si="9"/>
        <v/>
      </c>
      <c r="G122" s="67" t="str">
        <f t="shared" si="10"/>
        <v/>
      </c>
    </row>
    <row r="123" spans="1:7" x14ac:dyDescent="0.35">
      <c r="A123" s="77" t="str">
        <f t="shared" si="11"/>
        <v/>
      </c>
      <c r="B123" s="69" t="str">
        <f t="shared" si="12"/>
        <v/>
      </c>
      <c r="C123" s="67" t="str">
        <f t="shared" si="13"/>
        <v/>
      </c>
      <c r="D123" s="78" t="str">
        <f t="shared" si="7"/>
        <v/>
      </c>
      <c r="E123" s="78" t="str">
        <f t="shared" si="8"/>
        <v/>
      </c>
      <c r="F123" s="78" t="str">
        <f t="shared" si="9"/>
        <v/>
      </c>
      <c r="G123" s="67" t="str">
        <f t="shared" si="10"/>
        <v/>
      </c>
    </row>
    <row r="124" spans="1:7" x14ac:dyDescent="0.35">
      <c r="A124" s="77" t="str">
        <f t="shared" si="11"/>
        <v/>
      </c>
      <c r="B124" s="69" t="str">
        <f t="shared" si="12"/>
        <v/>
      </c>
      <c r="C124" s="67" t="str">
        <f t="shared" si="13"/>
        <v/>
      </c>
      <c r="D124" s="78" t="str">
        <f t="shared" si="7"/>
        <v/>
      </c>
      <c r="E124" s="78" t="str">
        <f t="shared" si="8"/>
        <v/>
      </c>
      <c r="F124" s="78" t="str">
        <f t="shared" si="9"/>
        <v/>
      </c>
      <c r="G124" s="67" t="str">
        <f t="shared" si="10"/>
        <v/>
      </c>
    </row>
    <row r="125" spans="1:7" x14ac:dyDescent="0.35">
      <c r="A125" s="77" t="str">
        <f t="shared" si="11"/>
        <v/>
      </c>
      <c r="B125" s="69" t="str">
        <f t="shared" si="12"/>
        <v/>
      </c>
      <c r="C125" s="67" t="str">
        <f t="shared" si="13"/>
        <v/>
      </c>
      <c r="D125" s="78" t="str">
        <f t="shared" si="7"/>
        <v/>
      </c>
      <c r="E125" s="78" t="str">
        <f t="shared" si="8"/>
        <v/>
      </c>
      <c r="F125" s="78" t="str">
        <f t="shared" si="9"/>
        <v/>
      </c>
      <c r="G125" s="67" t="str">
        <f t="shared" si="10"/>
        <v/>
      </c>
    </row>
    <row r="126" spans="1:7" x14ac:dyDescent="0.35">
      <c r="A126" s="77" t="str">
        <f t="shared" si="11"/>
        <v/>
      </c>
      <c r="B126" s="69" t="str">
        <f t="shared" si="12"/>
        <v/>
      </c>
      <c r="C126" s="67" t="str">
        <f t="shared" si="13"/>
        <v/>
      </c>
      <c r="D126" s="78" t="str">
        <f t="shared" si="7"/>
        <v/>
      </c>
      <c r="E126" s="78" t="str">
        <f t="shared" si="8"/>
        <v/>
      </c>
      <c r="F126" s="78" t="str">
        <f t="shared" si="9"/>
        <v/>
      </c>
      <c r="G126" s="67" t="str">
        <f t="shared" si="10"/>
        <v/>
      </c>
    </row>
    <row r="127" spans="1:7" x14ac:dyDescent="0.35">
      <c r="A127" s="77" t="str">
        <f t="shared" si="11"/>
        <v/>
      </c>
      <c r="B127" s="69" t="str">
        <f t="shared" si="12"/>
        <v/>
      </c>
      <c r="C127" s="67" t="str">
        <f t="shared" si="13"/>
        <v/>
      </c>
      <c r="D127" s="78" t="str">
        <f t="shared" si="7"/>
        <v/>
      </c>
      <c r="E127" s="78" t="str">
        <f t="shared" si="8"/>
        <v/>
      </c>
      <c r="F127" s="78" t="str">
        <f t="shared" si="9"/>
        <v/>
      </c>
      <c r="G127" s="67" t="str">
        <f t="shared" si="10"/>
        <v/>
      </c>
    </row>
    <row r="128" spans="1:7" x14ac:dyDescent="0.35">
      <c r="A128" s="77" t="str">
        <f t="shared" si="11"/>
        <v/>
      </c>
      <c r="B128" s="69" t="str">
        <f t="shared" si="12"/>
        <v/>
      </c>
      <c r="C128" s="67" t="str">
        <f t="shared" si="13"/>
        <v/>
      </c>
      <c r="D128" s="78" t="str">
        <f t="shared" si="7"/>
        <v/>
      </c>
      <c r="E128" s="78" t="str">
        <f t="shared" si="8"/>
        <v/>
      </c>
      <c r="F128" s="78" t="str">
        <f t="shared" si="9"/>
        <v/>
      </c>
      <c r="G128" s="67" t="str">
        <f t="shared" si="10"/>
        <v/>
      </c>
    </row>
    <row r="129" spans="1:7" x14ac:dyDescent="0.35">
      <c r="A129" s="77" t="str">
        <f t="shared" si="11"/>
        <v/>
      </c>
      <c r="B129" s="69" t="str">
        <f t="shared" si="12"/>
        <v/>
      </c>
      <c r="C129" s="67" t="str">
        <f t="shared" si="13"/>
        <v/>
      </c>
      <c r="D129" s="78" t="str">
        <f t="shared" si="7"/>
        <v/>
      </c>
      <c r="E129" s="78" t="str">
        <f t="shared" si="8"/>
        <v/>
      </c>
      <c r="F129" s="78" t="str">
        <f t="shared" si="9"/>
        <v/>
      </c>
      <c r="G129" s="67" t="str">
        <f t="shared" si="10"/>
        <v/>
      </c>
    </row>
    <row r="130" spans="1:7" x14ac:dyDescent="0.35">
      <c r="A130" s="77" t="str">
        <f t="shared" si="11"/>
        <v/>
      </c>
      <c r="B130" s="69" t="str">
        <f t="shared" si="12"/>
        <v/>
      </c>
      <c r="C130" s="67" t="str">
        <f t="shared" si="13"/>
        <v/>
      </c>
      <c r="D130" s="78" t="str">
        <f t="shared" si="7"/>
        <v/>
      </c>
      <c r="E130" s="78" t="str">
        <f t="shared" si="8"/>
        <v/>
      </c>
      <c r="F130" s="78" t="str">
        <f t="shared" si="9"/>
        <v/>
      </c>
      <c r="G130" s="67" t="str">
        <f t="shared" si="10"/>
        <v/>
      </c>
    </row>
    <row r="131" spans="1:7" x14ac:dyDescent="0.35">
      <c r="A131" s="77" t="str">
        <f t="shared" si="11"/>
        <v/>
      </c>
      <c r="B131" s="69" t="str">
        <f t="shared" si="12"/>
        <v/>
      </c>
      <c r="C131" s="67" t="str">
        <f t="shared" si="13"/>
        <v/>
      </c>
      <c r="D131" s="78" t="str">
        <f t="shared" si="7"/>
        <v/>
      </c>
      <c r="E131" s="78" t="str">
        <f t="shared" si="8"/>
        <v/>
      </c>
      <c r="F131" s="78" t="str">
        <f t="shared" si="9"/>
        <v/>
      </c>
      <c r="G131" s="67" t="str">
        <f t="shared" si="10"/>
        <v/>
      </c>
    </row>
    <row r="132" spans="1:7" x14ac:dyDescent="0.35">
      <c r="A132" s="77" t="str">
        <f t="shared" si="11"/>
        <v/>
      </c>
      <c r="B132" s="69" t="str">
        <f t="shared" si="12"/>
        <v/>
      </c>
      <c r="C132" s="67" t="str">
        <f t="shared" si="13"/>
        <v/>
      </c>
      <c r="D132" s="78" t="str">
        <f t="shared" si="7"/>
        <v/>
      </c>
      <c r="E132" s="78" t="str">
        <f t="shared" si="8"/>
        <v/>
      </c>
      <c r="F132" s="78" t="str">
        <f t="shared" si="9"/>
        <v/>
      </c>
      <c r="G132" s="67" t="str">
        <f t="shared" si="10"/>
        <v/>
      </c>
    </row>
    <row r="133" spans="1:7" x14ac:dyDescent="0.35">
      <c r="A133" s="77" t="str">
        <f t="shared" si="11"/>
        <v/>
      </c>
      <c r="B133" s="69" t="str">
        <f t="shared" si="12"/>
        <v/>
      </c>
      <c r="C133" s="67" t="str">
        <f t="shared" si="13"/>
        <v/>
      </c>
      <c r="D133" s="78" t="str">
        <f t="shared" si="7"/>
        <v/>
      </c>
      <c r="E133" s="78" t="str">
        <f t="shared" si="8"/>
        <v/>
      </c>
      <c r="F133" s="78" t="str">
        <f t="shared" si="9"/>
        <v/>
      </c>
      <c r="G133" s="67" t="str">
        <f t="shared" si="10"/>
        <v/>
      </c>
    </row>
    <row r="134" spans="1:7" x14ac:dyDescent="0.35">
      <c r="A134" s="77" t="str">
        <f t="shared" si="11"/>
        <v/>
      </c>
      <c r="B134" s="69" t="str">
        <f t="shared" si="12"/>
        <v/>
      </c>
      <c r="C134" s="67" t="str">
        <f t="shared" si="13"/>
        <v/>
      </c>
      <c r="D134" s="78" t="str">
        <f t="shared" si="7"/>
        <v/>
      </c>
      <c r="E134" s="78" t="str">
        <f t="shared" si="8"/>
        <v/>
      </c>
      <c r="F134" s="78" t="str">
        <f t="shared" si="9"/>
        <v/>
      </c>
      <c r="G134" s="67" t="str">
        <f t="shared" si="10"/>
        <v/>
      </c>
    </row>
    <row r="135" spans="1:7" x14ac:dyDescent="0.35">
      <c r="A135" s="77" t="str">
        <f t="shared" si="11"/>
        <v/>
      </c>
      <c r="B135" s="69" t="str">
        <f t="shared" si="12"/>
        <v/>
      </c>
      <c r="C135" s="67" t="str">
        <f t="shared" si="13"/>
        <v/>
      </c>
      <c r="D135" s="78" t="str">
        <f t="shared" si="7"/>
        <v/>
      </c>
      <c r="E135" s="78" t="str">
        <f t="shared" si="8"/>
        <v/>
      </c>
      <c r="F135" s="78" t="str">
        <f t="shared" si="9"/>
        <v/>
      </c>
      <c r="G135" s="67" t="str">
        <f t="shared" si="10"/>
        <v/>
      </c>
    </row>
    <row r="136" spans="1:7" x14ac:dyDescent="0.35">
      <c r="A136" s="77" t="str">
        <f t="shared" si="11"/>
        <v/>
      </c>
      <c r="B136" s="69" t="str">
        <f t="shared" si="12"/>
        <v/>
      </c>
      <c r="C136" s="67" t="str">
        <f t="shared" si="13"/>
        <v/>
      </c>
      <c r="D136" s="78" t="str">
        <f t="shared" si="7"/>
        <v/>
      </c>
      <c r="E136" s="78" t="str">
        <f t="shared" si="8"/>
        <v/>
      </c>
      <c r="F136" s="78" t="str">
        <f t="shared" si="9"/>
        <v/>
      </c>
      <c r="G136" s="67" t="str">
        <f t="shared" si="10"/>
        <v/>
      </c>
    </row>
    <row r="137" spans="1:7" x14ac:dyDescent="0.35">
      <c r="A137" s="77" t="str">
        <f t="shared" si="11"/>
        <v/>
      </c>
      <c r="B137" s="69" t="str">
        <f t="shared" si="12"/>
        <v/>
      </c>
      <c r="C137" s="67" t="str">
        <f t="shared" si="13"/>
        <v/>
      </c>
      <c r="D137" s="78" t="str">
        <f t="shared" si="7"/>
        <v/>
      </c>
      <c r="E137" s="78" t="str">
        <f t="shared" si="8"/>
        <v/>
      </c>
      <c r="F137" s="78" t="str">
        <f t="shared" si="9"/>
        <v/>
      </c>
      <c r="G137" s="67" t="str">
        <f t="shared" si="10"/>
        <v/>
      </c>
    </row>
    <row r="138" spans="1:7" x14ac:dyDescent="0.35">
      <c r="A138" s="77" t="str">
        <f t="shared" si="11"/>
        <v/>
      </c>
      <c r="B138" s="69" t="str">
        <f t="shared" si="12"/>
        <v/>
      </c>
      <c r="C138" s="67" t="str">
        <f t="shared" si="13"/>
        <v/>
      </c>
      <c r="D138" s="78" t="str">
        <f t="shared" si="7"/>
        <v/>
      </c>
      <c r="E138" s="78" t="str">
        <f t="shared" si="8"/>
        <v/>
      </c>
      <c r="F138" s="78" t="str">
        <f t="shared" si="9"/>
        <v/>
      </c>
      <c r="G138" s="67" t="str">
        <f t="shared" si="10"/>
        <v/>
      </c>
    </row>
    <row r="139" spans="1:7" x14ac:dyDescent="0.35">
      <c r="A139" s="77" t="str">
        <f t="shared" si="11"/>
        <v/>
      </c>
      <c r="B139" s="69" t="str">
        <f t="shared" si="12"/>
        <v/>
      </c>
      <c r="C139" s="67" t="str">
        <f t="shared" si="13"/>
        <v/>
      </c>
      <c r="D139" s="78" t="str">
        <f t="shared" si="7"/>
        <v/>
      </c>
      <c r="E139" s="78" t="str">
        <f t="shared" si="8"/>
        <v/>
      </c>
      <c r="F139" s="78" t="str">
        <f t="shared" si="9"/>
        <v/>
      </c>
      <c r="G139" s="67" t="str">
        <f t="shared" si="10"/>
        <v/>
      </c>
    </row>
    <row r="140" spans="1:7" x14ac:dyDescent="0.35">
      <c r="A140" s="77" t="str">
        <f t="shared" si="11"/>
        <v/>
      </c>
      <c r="B140" s="69" t="str">
        <f t="shared" si="12"/>
        <v/>
      </c>
      <c r="C140" s="67" t="str">
        <f t="shared" si="13"/>
        <v/>
      </c>
      <c r="D140" s="78" t="str">
        <f t="shared" si="7"/>
        <v/>
      </c>
      <c r="E140" s="78" t="str">
        <f t="shared" si="8"/>
        <v/>
      </c>
      <c r="F140" s="78" t="str">
        <f t="shared" si="9"/>
        <v/>
      </c>
      <c r="G140" s="67" t="str">
        <f t="shared" si="10"/>
        <v/>
      </c>
    </row>
    <row r="141" spans="1:7" x14ac:dyDescent="0.35">
      <c r="A141" s="77" t="str">
        <f t="shared" si="11"/>
        <v/>
      </c>
      <c r="B141" s="69" t="str">
        <f t="shared" si="12"/>
        <v/>
      </c>
      <c r="C141" s="67" t="str">
        <f t="shared" si="13"/>
        <v/>
      </c>
      <c r="D141" s="78" t="str">
        <f t="shared" si="7"/>
        <v/>
      </c>
      <c r="E141" s="78" t="str">
        <f t="shared" si="8"/>
        <v/>
      </c>
      <c r="F141" s="78" t="str">
        <f t="shared" si="9"/>
        <v/>
      </c>
      <c r="G141" s="67" t="str">
        <f t="shared" si="10"/>
        <v/>
      </c>
    </row>
    <row r="142" spans="1:7" x14ac:dyDescent="0.35">
      <c r="A142" s="77" t="str">
        <f t="shared" si="11"/>
        <v/>
      </c>
      <c r="B142" s="69" t="str">
        <f t="shared" si="12"/>
        <v/>
      </c>
      <c r="C142" s="67" t="str">
        <f t="shared" si="13"/>
        <v/>
      </c>
      <c r="D142" s="78" t="str">
        <f t="shared" si="7"/>
        <v/>
      </c>
      <c r="E142" s="78" t="str">
        <f t="shared" si="8"/>
        <v/>
      </c>
      <c r="F142" s="78" t="str">
        <f t="shared" si="9"/>
        <v/>
      </c>
      <c r="G142" s="67" t="str">
        <f t="shared" si="10"/>
        <v/>
      </c>
    </row>
    <row r="143" spans="1:7" x14ac:dyDescent="0.35">
      <c r="A143" s="77" t="str">
        <f t="shared" si="11"/>
        <v/>
      </c>
      <c r="B143" s="69" t="str">
        <f t="shared" si="12"/>
        <v/>
      </c>
      <c r="C143" s="67" t="str">
        <f t="shared" si="13"/>
        <v/>
      </c>
      <c r="D143" s="78" t="str">
        <f t="shared" ref="D143" si="14">IF(B143="","",IPMT($E$11/12,B143,$E$7,-$E$8,$E$9,0))</f>
        <v/>
      </c>
      <c r="E143" s="78" t="str">
        <f t="shared" ref="E143" si="15">IF(B143="","",PPMT($E$11/12,B143,$E$7,-$E$8,$E$9,0))</f>
        <v/>
      </c>
      <c r="F143" s="78" t="str">
        <f t="shared" ref="F143" si="16">IF(B143="","",SUM(D143:E143))</f>
        <v/>
      </c>
      <c r="G143" s="67" t="str">
        <f t="shared" ref="G143" si="17">IF(B143="","",SUM(C143)-SUM(E143))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5F25KTUSNP4X-205032580-159109</_dlc_DocId>
    <_dlc_DocIdUrl xmlns="d65e48b5-f38d-431e-9b4f-47403bf4583f">
      <Url>https://rkas.sharepoint.com/Kliendisuhted/_layouts/15/DocIdRedir.aspx?ID=5F25KTUSNP4X-205032580-159109</Url>
      <Description>5F25KTUSNP4X-205032580-159109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4.xml><?xml version="1.0" encoding="utf-8"?>
<ds:datastoreItem xmlns:ds="http://schemas.openxmlformats.org/officeDocument/2006/customXml" ds:itemID="{ABC4A1B8-0D6B-4A0B-876C-1B89DC56BF50}">
  <ds:schemaRefs>
    <ds:schemaRef ds:uri="http://schemas.microsoft.com/sharepoint/events"/>
  </ds:schemaRefs>
</ds:datastoreItem>
</file>

<file path=customXml/itemProps5.xml><?xml version="1.0" encoding="utf-8"?>
<ds:datastoreItem xmlns:ds="http://schemas.openxmlformats.org/officeDocument/2006/customXml" ds:itemID="{7F9E4B0E-B250-4171-AC76-1E185D857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PP (lisa 6.1)</vt:lpstr>
      <vt:lpstr>Annuiteetgraafik TS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2024-12-19T10:17:35Z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495b261d-c24a-4739-b157-aa8ae7f89db6</vt:lpwstr>
  </property>
</Properties>
</file>